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fileSharing readOnlyRecommended="1" userName="Jill Seeman" algorithmName="SHA-512" hashValue="IsITcvtbYVOw9Hz5CIlh/fSUXVWdMDeZOoYozR97GLVnYZ5pNeGqzsn8Q1TQpheHqT99xvn7/oorydC3A/tDOQ==" saltValue="nAw3zJaDN0AN3sZ9BhM7Vg==" spinCount="100000"/>
  <workbookPr codeName="ThisWorkbook"/>
  <mc:AlternateContent xmlns:mc="http://schemas.openxmlformats.org/markup-compatibility/2006">
    <mc:Choice Requires="x15">
      <x15ac:absPath xmlns:x15ac="http://schemas.microsoft.com/office/spreadsheetml/2010/11/ac" url="/Users/JAS/Downloads/"/>
    </mc:Choice>
  </mc:AlternateContent>
  <xr:revisionPtr revIDLastSave="0" documentId="13_ncr:1_{FF07E127-EF7B-0042-9499-CB26748B7940}" xr6:coauthVersionLast="47" xr6:coauthVersionMax="47" xr10:uidLastSave="{00000000-0000-0000-0000-000000000000}"/>
  <bookViews>
    <workbookView xWindow="0" yWindow="500" windowWidth="37500" windowHeight="20420" xr2:uid="{00000000-000D-0000-FFFF-FFFF00000000}"/>
  </bookViews>
  <sheets>
    <sheet name="Data Raw" sheetId="1" r:id="rId1"/>
    <sheet name="Single Application Longevity" sheetId="16" r:id="rId2"/>
    <sheet name="Cost to run Modelling Notes" sheetId="7" r:id="rId3"/>
    <sheet name="Cost to run tables" sheetId="5" r:id="rId4"/>
    <sheet name="Key" sheetId="2" r:id="rId5"/>
  </sheets>
  <definedNames>
    <definedName name="_xlnm.Print_Area" localSheetId="0">'Data Raw'!$A$1:$M$91</definedName>
    <definedName name="_xlnm.Print_Area" localSheetId="1">'Single Application Longevity'!$A$36:$I$104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0" i="5" l="1"/>
  <c r="B115" i="5" l="1"/>
  <c r="B195" i="5" l="1"/>
  <c r="B121" i="5"/>
  <c r="H86" i="1" l="1"/>
  <c r="F86" i="1"/>
  <c r="E86" i="1"/>
  <c r="D86" i="1"/>
  <c r="C86" i="1"/>
  <c r="B86" i="1"/>
  <c r="H47" i="1" l="1"/>
  <c r="F48" i="1"/>
  <c r="F47" i="1"/>
  <c r="E48" i="1"/>
  <c r="E47" i="1"/>
  <c r="D48" i="1"/>
  <c r="D47" i="1"/>
  <c r="C48" i="1"/>
  <c r="C47" i="1"/>
  <c r="B48" i="1"/>
  <c r="B47" i="1"/>
  <c r="B46" i="1"/>
  <c r="M24" i="1" l="1"/>
  <c r="M25" i="1"/>
  <c r="M42" i="1"/>
  <c r="M39" i="1"/>
  <c r="M43" i="1"/>
  <c r="M30" i="1"/>
  <c r="M40" i="1"/>
  <c r="M32" i="1"/>
  <c r="F46" i="1"/>
  <c r="E46" i="1"/>
  <c r="D46" i="1"/>
  <c r="C46" i="1"/>
  <c r="H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11" authorId="0" shapeId="0" xr:uid="{00000000-0006-0000-0000-000001000000}">
      <text>
        <r>
          <rPr>
            <b/>
            <sz val="9"/>
            <color rgb="FF000000"/>
            <rFont val="Tahoma"/>
            <family val="2"/>
          </rPr>
          <t>Administrator:</t>
        </r>
        <r>
          <rPr>
            <sz val="9"/>
            <color rgb="FF000000"/>
            <rFont val="Tahoma"/>
            <family val="2"/>
          </rPr>
          <t xml:space="preserve">
</t>
        </r>
        <r>
          <rPr>
            <sz val="9"/>
            <color rgb="FF000000"/>
            <rFont val="Tahoma"/>
            <family val="2"/>
          </rPr>
          <t xml:space="preserve">if lube not tested it will be listed as 2
</t>
        </r>
        <r>
          <rPr>
            <sz val="9"/>
            <color rgb="FF000000"/>
            <rFont val="Tahoma"/>
            <family val="2"/>
          </rPr>
          <t xml:space="preserve"> times its block 4 rate as an approximation.</t>
        </r>
      </text>
    </comment>
    <comment ref="F24" authorId="0" shapeId="0" xr:uid="{00000000-0006-0000-0000-000004000000}">
      <text>
        <r>
          <rPr>
            <b/>
            <sz val="9"/>
            <color indexed="81"/>
            <rFont val="Tahoma"/>
            <family val="2"/>
          </rPr>
          <t>Administrator:</t>
        </r>
        <r>
          <rPr>
            <sz val="9"/>
            <color indexed="81"/>
            <rFont val="Tahoma"/>
            <family val="2"/>
          </rPr>
          <t xml:space="preserve">
stopped at 400km mark where wear was alread 28.6% = 72.5% extrapolated for block</t>
        </r>
      </text>
    </comment>
    <comment ref="F25" authorId="0" shapeId="0" xr:uid="{00000000-0006-0000-0000-000003000000}">
      <text>
        <r>
          <rPr>
            <b/>
            <sz val="9"/>
            <color indexed="81"/>
            <rFont val="Tahoma"/>
            <family val="2"/>
          </rPr>
          <t>Administrator:</t>
        </r>
        <r>
          <rPr>
            <sz val="9"/>
            <color indexed="81"/>
            <rFont val="Tahoma"/>
            <family val="2"/>
          </rPr>
          <t xml:space="preserve">
stopped at 600km mark in block 5, wear was at 20.6%f or block at that time and 104.3% total - extrapolated to 34.3 and 118% for completion of block 5</t>
        </r>
      </text>
    </comment>
    <comment ref="I32" authorId="0" shapeId="0" xr:uid="{00000000-0006-0000-0000-000002000000}">
      <text>
        <r>
          <rPr>
            <b/>
            <sz val="9"/>
            <color indexed="81"/>
            <rFont val="Tahoma"/>
            <family val="2"/>
          </rPr>
          <t>Administrator:</t>
        </r>
        <r>
          <rPr>
            <sz val="9"/>
            <color indexed="81"/>
            <rFont val="Tahoma"/>
            <family val="2"/>
          </rPr>
          <t xml:space="preserve">
3800km but 0.549mm wear. Wld have been at 0.5mm allowance at 3460</t>
        </r>
      </text>
    </comment>
    <comment ref="E73" authorId="0" shapeId="0" xr:uid="{00000000-0006-0000-0000-000005000000}">
      <text>
        <r>
          <rPr>
            <b/>
            <sz val="9"/>
            <color indexed="81"/>
            <rFont val="Tahoma"/>
            <family val="2"/>
          </rPr>
          <t>Administrator:</t>
        </r>
        <r>
          <rPr>
            <sz val="9"/>
            <color indexed="81"/>
            <rFont val="Tahoma"/>
            <family val="2"/>
          </rPr>
          <t xml:space="preserve">
extrapolated from 800km test stop</t>
        </r>
      </text>
    </comment>
  </commentList>
</comments>
</file>

<file path=xl/sharedStrings.xml><?xml version="1.0" encoding="utf-8"?>
<sst xmlns="http://schemas.openxmlformats.org/spreadsheetml/2006/main" count="451" uniqueCount="235">
  <si>
    <t>Lube</t>
  </si>
  <si>
    <t>Rock N Roll Gold</t>
  </si>
  <si>
    <t>Block 1 - No Contamination</t>
  </si>
  <si>
    <t>Molten Speed Wax</t>
  </si>
  <si>
    <t>Squirt</t>
  </si>
  <si>
    <t>White Lightning Epic Ride</t>
  </si>
  <si>
    <t>Smoove</t>
  </si>
  <si>
    <t>Cycle Star Gold</t>
  </si>
  <si>
    <t>Muc Off Hydro Dynamic</t>
  </si>
  <si>
    <t>Muc  Off Nano</t>
  </si>
  <si>
    <t xml:space="preserve">Key - Chains are checked for initial tolerance, allowable wear is 0.5mm across 8 links (0.5%). 0.5mm wear is therefore classed as 100% wear, and so every 0.1mm wear  = 2% wear. </t>
  </si>
  <si>
    <t xml:space="preserve">Chains are measured across 7 separate sections and the average of the 7 measures is wear measure. </t>
  </si>
  <si>
    <t>Each block is 1000 km consisting of flat interval simulations (large chain ring and cycling through cogs 4,5 &amp; 6) and hill simulation intervals (small chain ring cycling through cogs 1,2&amp;3)</t>
  </si>
  <si>
    <t xml:space="preserve">For no contamination blocks re lube intervals are every 400km on flat sim and 200km on hill sim intervals. </t>
  </si>
  <si>
    <t>For contamination blocks re lubing is doubled - so every 200km Flat sim and 100km hill sim to give lubes a proper chance to "clean as lube", "form protective membranes" etc.</t>
  </si>
  <si>
    <t>Dry contamination block - 5grams sandy loam is added halfway through intervals</t>
  </si>
  <si>
    <t xml:space="preserve">Wet contamination block - 500ml of water is sprayed on from small pressure bottle, + 5grams sandy loam added. </t>
  </si>
  <si>
    <t>Extreme contamination block - the amount of contamination is doubled (1litre + 10 grams), and the contamination is added at just under 1/3rd AND 2/3rds into each interval.</t>
  </si>
  <si>
    <t>No contamination blocks are alternated in between contamination blocks again to give lubes more of a chance to clear contaminants</t>
  </si>
  <si>
    <t xml:space="preserve">Through the first 6 blocks  - test stops when wear exceeds 0.5mm. Chain is then fully cleaned and re lubed for a single application longevity test. </t>
  </si>
  <si>
    <t xml:space="preserve">All intervals the target watts are 250w. </t>
  </si>
  <si>
    <t>Extreme contamination Block 6 - the chains will be fully cleaned prior to reset contamination levels and give best chance to survive block which is akin to harsh condition mtb / cx riding.</t>
  </si>
  <si>
    <t xml:space="preserve">Single application longevity test Block 7 - Chain will again be fully cleaned from block 6, and chain  given another 0.25mm wear 0.25mm wear allowance from either its test stop point or end of block 6 wear mark.  It is run on flat sim on cog 4 for the duration - checked every 250km. </t>
  </si>
  <si>
    <t xml:space="preserve">Does this testing relate to km's I can expect to achieve from a lube in my real world riding? </t>
  </si>
  <si>
    <t xml:space="preserve">Yes, no, maybe. The test is run at higher watts than most will ever average day to day, however the no contamination blocks will be cleaner than  real world riding, whilst the contamination blocks are harder. </t>
  </si>
  <si>
    <t xml:space="preserve">Each persons power, the conditions they ride in, the level of cleaning and maintenance etc will greatly affect a lubricants abrasiveness on a chain in every day riding. A wet ride early in a chains life with no maintenance can lead to a dramatically shorter lifespan for same lubricant as the contamination hosed in there will largely stay there abrading away from that  point onwards.  </t>
  </si>
  <si>
    <t>I use blocks 1 to 5 as a predictor for total chain km's based on if these blocks were to repeated over and over until 0.5 mm wear mark reached and is a good indicator for road riding performance.</t>
  </si>
  <si>
    <t xml:space="preserve">Block 6 is more representative of how a lubricant handles extreme conditions and is an indicator for performance harsh off road riding conditions. </t>
  </si>
  <si>
    <t xml:space="preserve">How do the results compare to any real world data? I have a bit for RNR gold and obviously MSW. RNR was common to see chains worn well past 0.5 to 0.75 within 3000 to 4000km. It can be good lube but needs a lot of maintenance. </t>
  </si>
  <si>
    <t xml:space="preserve">MSW - As re-waxing re-sets the contamination to almost zero each time, and completely protects chain metal as have two solid wax surfaces articulating on each other for "x" km depending on conditions, </t>
  </si>
  <si>
    <t xml:space="preserve">Chain and drivetrain lifespan can be extreme. As yet I have not had a customer achieve under 10,000km to 0.5, most are 15,000 to 20,000km, and I have one on track to set new records (currently 0.04 after 8000km) </t>
  </si>
  <si>
    <t xml:space="preserve">If you have real world reliable data re lube km's for a lube tested please let me know - I will cover off a few questions re how tested etc as accuracy is tricky - but I like to get good info where I can. </t>
  </si>
  <si>
    <t>Block 2 - Dry Cont.</t>
  </si>
  <si>
    <t>Block 3 - No Cont.</t>
  </si>
  <si>
    <t>Block 4 - Wet cont.</t>
  </si>
  <si>
    <t>Block 5 - No Cont.</t>
  </si>
  <si>
    <t>Block 6 - Extreme Cont.</t>
  </si>
  <si>
    <t>Extrapolated chain lifespan - blocks 1-5</t>
  </si>
  <si>
    <t>Wear by block</t>
  </si>
  <si>
    <t>Extrapolated wear based on block 1 only</t>
  </si>
  <si>
    <t>Extrapolated wear based on block 2 only</t>
  </si>
  <si>
    <t>Extrapolated wear Based on Block 4 only</t>
  </si>
  <si>
    <t>Extrapolated wear Based on Block 6 only</t>
  </si>
  <si>
    <t>Muc Off Nano Lube</t>
  </si>
  <si>
    <t xml:space="preserve"> </t>
  </si>
  <si>
    <t>Wend wax 2</t>
  </si>
  <si>
    <t>Wend Wax 2</t>
  </si>
  <si>
    <t>Tru Tension Tungsten All Weather</t>
  </si>
  <si>
    <t>Nix Frix Shun</t>
  </si>
  <si>
    <t xml:space="preserve">Average </t>
  </si>
  <si>
    <t>Silca Drip Batch 2</t>
  </si>
  <si>
    <t>Tru Tension Tungsten Race (D.A)</t>
  </si>
  <si>
    <t>Lubricant Cost</t>
  </si>
  <si>
    <t>Silca Hot Melt</t>
  </si>
  <si>
    <t>Top 5 Lubes Avg</t>
  </si>
  <si>
    <t>Worst 5 Lubes Avg</t>
  </si>
  <si>
    <t>Top 2</t>
  </si>
  <si>
    <t>Worst 2</t>
  </si>
  <si>
    <t>Cost to run data modelling</t>
  </si>
  <si>
    <t>ZFC test data graphs became too crowded and also it was difficult for readers to ascertain what the block by block data meant for them and their riding.</t>
  </si>
  <si>
    <t xml:space="preserve">Even the cumulative wear result did not provide an accurate grab and go picture. Ie two lubricants may have finished with a similar total km's achieved to wear rate allowance, however they performed quite differently during the test. This could have a large bearing on what lubricant you choose to use, ie a lubricant may have reached wear rate allowance faster than it should due to initial penetration issues leading to a high wear rate in clean block 1, however its wear rate in dry contamination block 2 was very low - meaning assuming one can negate the penetration issues, that lubricant may be a great choice for gravel riders / dry mtb / cx riding etc. </t>
  </si>
  <si>
    <t>1) Type of riding and drivetrain -ie road &amp; ultegra and dura ace groupsets. The more expensive the groupset, the more the focus shifts to drive train component wear rate vs cost of lubricant. If one is often riding gravel / dry mtb / dry cx - then the wear rates are taken from dry contamination block 2, and GRX 810 groupset parts cost. Lastly the most extreme situation is used for those riding wet &amp; muddy gravel / mtb  / cx conditions based on extreme contamination block 6, and the most expensive groupset that is currently the most expensive that is used for such riding / racing - axs red 12speed. This is the ultimate test of what the lubricant performance will do for cost to run drivetrain if subjecting drivetrain to extreme conditions</t>
  </si>
  <si>
    <t xml:space="preserve">2) The modelling - being modelling, is a combination of measured data and reasonable assumptions from data. Modelling is different to simply reporting measured results and a fairly black &amp; white conclusion from said results. Modelling requires one to make reasonable assumptions based on data. The modelling / assumptions can only cover a limited set of scenario's and your personal results may differ a little, or a lot - depending on real world factors such as your power, how harsh are the conditions vs those in control test, what maintenance you perform etc etc. </t>
  </si>
  <si>
    <t xml:space="preserve">3) The modelling by using a mix of both measured data and the same assumptions for a particlar use based on the measured data, will provide a solid base for your decisions. Ie if the modelling shows that lubricant X delivers vastly lower wear than lubricant Y in dry contamination block, whilst assumptions are then made re kms to wear to recommended replacment mark, how many chains to a cassette &amp; set of chain rings etc to determine cost to run - whilst your personal situation may differ to the modelling based on factors mentioned above, the modelling will still provide a very robust guide as to whether lubricant choice X or Y is the right one for you for your typical riding style. You may find that you have a particular lubricant for your gravel bike that differs vs your road bike. </t>
  </si>
  <si>
    <t xml:space="preserve">4) Whilst the basis for the modelling is taken from measured results of the control test protocol, assumptions then need to be made based on years of real world observations of hundreds of thousands of km's or riding with regards to aspects such as a) what groupsets can reliably ensure two chains will run through a cassette if chain replaced at 0.5% - ie steel cassettes such as ultegra, grx are generally fine, soft alloy cassettes such as dura ace are not are still often one chain to a cassette even if replaced at recommended replacement mark.  b) gravel / mtb / cx kms are not the same as road km's - you go slower, it takes more revolutions of the crank to complete a particular km. So modelling needs to extrapolate out based on average speeds and "hours" to model the cost to run calculations. As the control test is on smart trainer simulating road km's, when translatng the wear rates over to gravel / mtb / cx  - the cost to run must factor that it takes more hours grinding away to achieve those km's. In simple terms, if for the average power used in testing (250w), a 75kg rider would average 30km on road in a mix of flat and hill riding, and 20kmh in gravel  / cx / mtb - then in essence 1km of gravel riding is equivalent to 1.5km or road riding etc. So the cost to run for 10,000km of road, would be increased to the cost to run for 15,000km of road to model the cost to run for 10,000km of gravel, as quite simply this will be more real world representative. I have much data on average speeds of gravel / mtb / cx riding vs road for same Normalised power efforts to be able to put together very accurate modelling to take into account the measured wear rates from control test, and applying them to differences in what different disciplines "Kilometre" is worth vs road kms. </t>
  </si>
  <si>
    <t xml:space="preserve">The block by block wear rates will still be up as a data table, however the cost to run modelling based on measured data extrapolated over the main riding disciplines and groupsets will present the lubricant performance data in a manner that is much more real world applicable regarding readers able to easily acsertain what lubricant is going to delvier them the lowest wear rates and cost to run for their riding. </t>
  </si>
  <si>
    <t xml:space="preserve">With drive train cost extrapolations - it would be very messy to try to cover all main groupsets, ie including sram x01 / xx1, or XT / XTR, or campy ekar etc - and are still limited by level of robust wear rate data for those components - ie XX1 cassettes believed to last twice as long as XTR cassette, same for xx1 chains vs xtr chains - but guessing too much in the modelling extrapolations becomes a bit too ball park. The extrapolations used in the modelling are based on robust component wear rate data (ie we know ultegra / grx cassettes are at least double longevity of dura ace cassettes. However, obviously you need to take your particular components and componenet cost into account when reviewing cost to run modelling. If you are looking at grx cost to run in dry gravel conditions but you are running Ekar or AXS red or force, you will want to factor the higher component cost vs the modelling for your components - and if in doubt, always lean towards a lubricant that delivers lowest wear rate. </t>
  </si>
  <si>
    <t xml:space="preserve">If you are considering a particular lubricant and are running expensive components and / or clock up serious miles, it may well be worth your time to read the detail review. This will help highlight if a lubricant has a particular issue you should be aware of - ie if a lubricant has significant penetration issues, this is extremely important to know as part of your maintenance. Cleaning chain post wet ride or very dusty ride (always a rather critical maintenance aspect to look  after your parts) if you then have a significant penetration issue to overcome to avoid initial high friction and wear, it is best to be aware of this and the best methods to mitigate / negate. Also refer to the top maintenance hints and tips guide which  covers most of this information as well + some extra gems for drivetrain extension / friction reduction. </t>
  </si>
  <si>
    <t>Ultegra cassettes block 1 to 5</t>
  </si>
  <si>
    <t>Ultegra chains blocks 1 to 5</t>
  </si>
  <si>
    <t>Ultegra chain rings blocks 1-5</t>
  </si>
  <si>
    <t>Ultegra cassettes extrapolated to 10,000km</t>
  </si>
  <si>
    <t>Ultegra  chains extrapolated to 10,000km</t>
  </si>
  <si>
    <t>Blocks 1 to 5 - main test</t>
  </si>
  <si>
    <t>Ultegra 11spd Components</t>
  </si>
  <si>
    <t>Number of chains worn</t>
  </si>
  <si>
    <t>Chains Cost</t>
  </si>
  <si>
    <t>Number of Cassettes Worn</t>
  </si>
  <si>
    <t>Cassettes Cost</t>
  </si>
  <si>
    <t>Chainrings Worn</t>
  </si>
  <si>
    <t>Chain rings cost</t>
  </si>
  <si>
    <t>Total Cost Per 10,000km</t>
  </si>
  <si>
    <r>
      <t xml:space="preserve">White Lightning Epic Ride </t>
    </r>
    <r>
      <rPr>
        <b/>
        <sz val="11"/>
        <color rgb="FFFF0000"/>
        <rFont val="Calibri"/>
        <family val="2"/>
        <scheme val="minor"/>
      </rPr>
      <t>(Extrapolated data)</t>
    </r>
  </si>
  <si>
    <r>
      <t xml:space="preserve">Muc Off Hydro Dynamic </t>
    </r>
    <r>
      <rPr>
        <b/>
        <sz val="11"/>
        <color rgb="FFFF0000"/>
        <rFont val="Calibri"/>
        <family val="2"/>
        <scheme val="minor"/>
      </rPr>
      <t>(extrapolated data)</t>
    </r>
  </si>
  <si>
    <r>
      <t>Rock N Roll Gold</t>
    </r>
    <r>
      <rPr>
        <b/>
        <sz val="11"/>
        <color rgb="FFFF0000"/>
        <rFont val="Calibri"/>
        <family val="2"/>
        <scheme val="minor"/>
      </rPr>
      <t xml:space="preserve"> (Extrapolated Data)</t>
    </r>
  </si>
  <si>
    <r>
      <t xml:space="preserve">Squirt </t>
    </r>
    <r>
      <rPr>
        <b/>
        <sz val="11"/>
        <color rgb="FFFF0000"/>
        <rFont val="Calibri"/>
        <family val="2"/>
        <scheme val="minor"/>
      </rPr>
      <t>(Extrapolated Data)</t>
    </r>
  </si>
  <si>
    <r>
      <t xml:space="preserve">White Lightning Epic Ride </t>
    </r>
    <r>
      <rPr>
        <b/>
        <sz val="11"/>
        <color rgb="FFFF0000"/>
        <rFont val="Calibri"/>
        <family val="2"/>
        <scheme val="minor"/>
      </rPr>
      <t>(Extrapolated Data)</t>
    </r>
  </si>
  <si>
    <r>
      <t xml:space="preserve">Smoove </t>
    </r>
    <r>
      <rPr>
        <b/>
        <sz val="11"/>
        <color rgb="FFFF0000"/>
        <rFont val="Calibri"/>
        <family val="2"/>
        <scheme val="minor"/>
      </rPr>
      <t>(Extrapolated Data)</t>
    </r>
  </si>
  <si>
    <r>
      <t xml:space="preserve">Muc Off Hydro Dynamic </t>
    </r>
    <r>
      <rPr>
        <b/>
        <sz val="11"/>
        <color rgb="FFFF0000"/>
        <rFont val="Calibri"/>
        <family val="2"/>
        <scheme val="minor"/>
      </rPr>
      <t>(Extrapolated Data)</t>
    </r>
  </si>
  <si>
    <r>
      <t xml:space="preserve">Muc Off Nano Lube </t>
    </r>
    <r>
      <rPr>
        <b/>
        <sz val="11"/>
        <color rgb="FFFF0000"/>
        <rFont val="Calibri"/>
        <family val="2"/>
        <scheme val="minor"/>
      </rPr>
      <t>(Extrapolated Data)</t>
    </r>
  </si>
  <si>
    <r>
      <t xml:space="preserve">Cycle Star Gold </t>
    </r>
    <r>
      <rPr>
        <b/>
        <sz val="11"/>
        <color rgb="FFFF0000"/>
        <rFont val="Calibri"/>
        <family val="2"/>
        <scheme val="minor"/>
      </rPr>
      <t>(Extrapolated Data)</t>
    </r>
  </si>
  <si>
    <r>
      <t xml:space="preserve">Cycle Star Gold </t>
    </r>
    <r>
      <rPr>
        <b/>
        <sz val="11"/>
        <color rgb="FFFF0000"/>
        <rFont val="Calibri"/>
        <family val="2"/>
        <scheme val="minor"/>
      </rPr>
      <t>(Extrapolated Data) (Bankrupt?)</t>
    </r>
  </si>
  <si>
    <r>
      <t xml:space="preserve">Nix Frix Shun </t>
    </r>
    <r>
      <rPr>
        <b/>
        <sz val="11"/>
        <color rgb="FFFF0000"/>
        <rFont val="Calibri"/>
        <family val="2"/>
        <scheme val="minor"/>
      </rPr>
      <t>(Extrapolated Data)</t>
    </r>
  </si>
  <si>
    <r>
      <t>Wend wax 2</t>
    </r>
    <r>
      <rPr>
        <b/>
        <sz val="11"/>
        <color rgb="FFFF0000"/>
        <rFont val="Calibri"/>
        <family val="2"/>
        <scheme val="minor"/>
      </rPr>
      <t xml:space="preserve"> (Extrapolated Data)</t>
    </r>
  </si>
  <si>
    <t>Silca SS Drip</t>
  </si>
  <si>
    <t xml:space="preserve">Cost to Run per 10,000km - Road roading mixed conditions (based on wear rate data from main 5000km test with dry and wet contamination blocks) </t>
  </si>
  <si>
    <t>GRX 810 Components - Wet gravel / Mtb / Cx</t>
  </si>
  <si>
    <t xml:space="preserve">Cost to Run per 10,000km - Gravel / MTB / CX - Wet abrasive conditions - based on wear rate data from wet contamination test block </t>
  </si>
  <si>
    <t xml:space="preserve">Cost to Run per 10,000km - Gravel / MTB / CX - Dry dusty  conditions - based on wear rate data from dry contamination test block </t>
  </si>
  <si>
    <t>GRX 810 Components - Extreme Conditions  (full mud cx etc)</t>
  </si>
  <si>
    <t xml:space="preserve">Cost to Run per 10,000km - Gravel / MTB / CX - Wet abrasive conditions - based on wear rate data from Extreme Contamination test block </t>
  </si>
  <si>
    <t>(NOTE -  "D.A" = lubricant was re applied at double the rate vs standard test protocol intervals due to short treatment lifespan. In the case of immersive waxes, bags of wax used was not doubled, simply the number of re-waxes)</t>
  </si>
  <si>
    <t>(NOTE - "I.P" = wear rate results impacted by significant initial penetration issues which resulted in very high wear rates in block 1 of test. Wear rate results + cost to run calcs can be much lower if initial penetration issue negated - ie via immersive application vs manufacturer application instructions.   "D.A" = lubricant was re applied at double the rate vs standard test protocol intervals due to short treatment lifespan. In the case of immersive waxes, bags of wax used was not doubled, simply the number of re-waxes)</t>
  </si>
  <si>
    <t>(NOTE - "D.A" = lubricant was re applied at double the rate vs standard test protocol intervals due to short treatment lifespan. In the case of immersive waxes, bags of wax used was not doubled, simply the number of re-waxes)</t>
  </si>
  <si>
    <r>
      <t>Squirt -</t>
    </r>
    <r>
      <rPr>
        <b/>
        <sz val="11"/>
        <color rgb="FFFF0000"/>
        <rFont val="Calibri"/>
        <family val="2"/>
        <scheme val="minor"/>
      </rPr>
      <t xml:space="preserve"> (I.P)</t>
    </r>
  </si>
  <si>
    <r>
      <t xml:space="preserve">Smoove </t>
    </r>
    <r>
      <rPr>
        <b/>
        <sz val="11"/>
        <color rgb="FFFF0000"/>
        <rFont val="Calibri"/>
        <family val="2"/>
        <scheme val="minor"/>
      </rPr>
      <t>(I.P)</t>
    </r>
  </si>
  <si>
    <r>
      <t xml:space="preserve">Tru Tension Tungsten Race </t>
    </r>
    <r>
      <rPr>
        <b/>
        <sz val="11"/>
        <color rgb="FFFF0000"/>
        <rFont val="Calibri"/>
        <family val="2"/>
        <scheme val="minor"/>
      </rPr>
      <t>(D.A)</t>
    </r>
  </si>
  <si>
    <r>
      <t xml:space="preserve">Tru Tension Tungsten All Weather </t>
    </r>
    <r>
      <rPr>
        <b/>
        <sz val="11"/>
        <color rgb="FFFF0000"/>
        <rFont val="Calibri"/>
        <family val="2"/>
        <scheme val="minor"/>
      </rPr>
      <t>(I.P)</t>
    </r>
  </si>
  <si>
    <r>
      <t>Smoove</t>
    </r>
    <r>
      <rPr>
        <b/>
        <sz val="11"/>
        <color rgb="FFFF0000"/>
        <rFont val="Calibri"/>
        <family val="2"/>
        <scheme val="minor"/>
      </rPr>
      <t xml:space="preserve"> (I.P)</t>
    </r>
  </si>
  <si>
    <r>
      <t>Tru Tension Tungsten All Weather</t>
    </r>
    <r>
      <rPr>
        <b/>
        <sz val="11"/>
        <color rgb="FFFF0000"/>
        <rFont val="Calibri"/>
        <family val="2"/>
        <scheme val="minor"/>
      </rPr>
      <t xml:space="preserve"> (I.P)</t>
    </r>
  </si>
  <si>
    <r>
      <t>Tru Tension Tungsten Race</t>
    </r>
    <r>
      <rPr>
        <b/>
        <sz val="11"/>
        <color rgb="FFFF0000"/>
        <rFont val="Calibri"/>
        <family val="2"/>
        <scheme val="minor"/>
      </rPr>
      <t xml:space="preserve"> (D.A)</t>
    </r>
  </si>
  <si>
    <t xml:space="preserve">Welcome to re-vamped test data wrap from the worlds most in depth contolled lubricant testing. Whilst the previous graphs were more eye catching than a data table, they were a) getting to crowded, and b) too hard to work through with regards to block by block performance breakdown and what it means for your riding - ie road, gravel / mtb, extreme conditions etc. </t>
  </si>
  <si>
    <t xml:space="preserve">The most relatable metric was taking that wear rate data, and clearly showing what it means with regards to rate of wear for your drive train components, and the cost to you to run your drivetrain per 10,000km based on that lubricants wear rate. </t>
  </si>
  <si>
    <t>The cost to run per 10,000km was the most popular component of previous graphs - so this has been expanded across Ultegra and Dura Ace components for road. Previously it was just ultegra, however Dura ace highlights much better the benefits of a lubricant that may cost more per bottle, but delivers vastly lower wear rates. The more expensive the drive train components, the cost of the lubricant becomes a very small part of the equation - the component wear rate will be the main cost to run driver</t>
  </si>
  <si>
    <t xml:space="preserve">The cost to run has also been expanded across dry, wet &amp; extreme conditions offroad riding using  GRX 810 groupset component cost based on wear rate performance in those test blocks. </t>
  </si>
  <si>
    <t xml:space="preserve">ZFC test protocol in brief - (I have full test brief on website but not many will read it :)). Most lubricant tests are conducted in clean lab conditions for outright efficiency. This may be tracked over a period ranging anywhere from typically 4hrs to 14 hours. </t>
  </si>
  <si>
    <t>It is extremely rare for any contamination to be introduced in these lab tests. Lubricants are often applied via immersive / ultrasonic application which is not how lubricant is typically applied by consumer.</t>
  </si>
  <si>
    <t xml:space="preserve">This provides a relatively small amount of usefull data for a cyclist. It is maybe ok if looking at data for a time trial or good conditions road race and you are going to fully strip clean chain and immersively apply lubricant post race, but for the many who simply add lube, then later on wipe chain and add more lube - this data will not provide an indication of its ongoing performance. </t>
  </si>
  <si>
    <t>The lab tests also do not provide any substantiation of most common claims found on lubricants such as "Repels dust dirt &amp; grime", "Cleans as it lubricates", "Forms a high strength film / membrane preventing metal on metal or contamination on metal wear</t>
  </si>
  <si>
    <t xml:space="preserve">The lab tests do not provide any information with regards to any possible initial penetration issues of lubricant when applied to a properly cleaned chain. Penetration issues can be common and cause notable wear and friction for certain lubricant types. </t>
  </si>
  <si>
    <t>This is a very important aspect if you are the type of cyclist who likes to maintain drivetrain by regularly properly cleaning chain and re-applying lubriant</t>
  </si>
  <si>
    <t xml:space="preserve">The Zero Friction Cycling test protocol assess if initial penetration issue is present. It assess dry dust contamination resistance. Assess ability to clear contamination. Assess wet contamination performance. Assess Extreme contamination performance. </t>
  </si>
  <si>
    <t xml:space="preserve">Testing per lubricant can reach up to 10,000km depending on its performance across the main test and single application longevity tests. </t>
  </si>
  <si>
    <t xml:space="preserve">The ZFC test protocol is not designed to provide a real world longevity result that relates to you personally, however it is more accurate that real world testing. Why? </t>
  </si>
  <si>
    <t xml:space="preserve">Real world testing is simply all over the place. All of the key variables are not controlled, such as load, time between re-lubes, what contamination is introduced and when is it introduced into the test. Ie all it takes is for a bit more contamination to be introduced early, and at a time when the ride is a higher intensity training ride, and this will greatly effect wear rate.  Real world ride testing needs same chain and same lubricant tested many times over thousands of km's to deliver a ballpark result. </t>
  </si>
  <si>
    <t xml:space="preserve">I have accurately tracked wear rate for 9 chains across my own road ride training using same chain and same lubricant &amp; maintenance. Results varied from 4000km to 6,500km to 0.5%. This is a test result variance of over 60%. </t>
  </si>
  <si>
    <t xml:space="preserve">By controlling all key variables of training load, re-lube intervals, contamination type, and same amount introduced at same points in test, ZFC test protocol has demonstrated a test variance of +/- 5%, with almost 300,000km of controlled testing completed at time of this document update (march 2021). </t>
  </si>
  <si>
    <t xml:space="preserve">Your results may differ to results attained in ZFC test as you may ride with higher or lower load, expose chain to contamination earlier, push lubricant treatment lifespans further, or less, or conduct regular and good maintenance. The key message is the wear rate correlation is extremely likely to correspond with what you attain for that lubricant vs other lubricants tested. </t>
  </si>
  <si>
    <t xml:space="preserve">Whilst the ZFC test does not provide an efficiency loss figure is watts - the correlation between wear rates and lubricant efficiency have proven to be extremely robust, and the times when a lubricant has also been efficiency tested in a reliable and accurate test lab, the performance of the lubricant has aligned with the lubricants wear rate. This makes sense. Quite simply it when a chain is wearing, that is hardened steel parts wearing down. Wearing through hardened steel parts flat out takes friction. If you set to sanding back a steel part with a frictionless cloth, nothing will happen. If you set to it with a bastard file, something will happen. Is your lubricant a grinding paste masquerading as a chain lubricant, or is does it remain a super slippery liquid / chain coating. </t>
  </si>
  <si>
    <t>Intro re worlds most in depth and trusted independent lubricant performance testing - understanding the protocol in brief and the data table results.</t>
  </si>
  <si>
    <t xml:space="preserve">The challenge of lubricating your chain is extreme. Your chain has many moving parts, it is by far the hardest working mechanical part on your bike, and it is completely exposed to the elements. Many lubricants sold are in themselves perfectly fine lubricants - if they ran in a clean sealed environment (such as how your bearings get to run), they would likely remain performing similar to lab test results for a long time. However that is not the environment they run in, and if every particle of airborne dust sticks on contact and lubricant quickly becomes abrasive - this shows up quickly in the ZFC test protocol. The test protocol and the parts wear rates recorded is much more relatable to your real world riding even if your personal results may vary depending on various factors outlined above. </t>
  </si>
  <si>
    <t xml:space="preserve">Where possible, if I have an accurate trusted efficiency loss figure for the lubricant (ie from Ceramic Speed research lab in Denmark) this will be covered in the lubricant detail review. When we have both the efficiency loss result as well as assessment of lubricant from ZFC test on initial penetration issues or not, dry contamination resistance, wet contamination resistance, ability to clear contamination, single application longevity test for road, gravel and extreme events - we have a very complete picture of the lubricants performance. Quite some number of the the worlds biggest players in the chain lubricant market have used ZFC testing to check &amp; benchmark their lubricants performance and claims even when they have attained precise efficiency test results. </t>
  </si>
  <si>
    <t xml:space="preserve">TO THE DATA!     The Truth Shall Set your Friction Free! </t>
  </si>
  <si>
    <t>Finally - on the single application longevity data (separate page) a new much more comprehensive test was introduced in October 2020. Previous test yielded limited data for the many questions re what lubricant for what event that ZFC receives, and so a new much more exhaustive single application longevity test is now conducted to cover road, gravel / mtb, and extreme conditions. Over time i need to re-test lubricants through the new single application longevity test, albeit this will take some time, and also only be done for lubricants that are worth testing</t>
  </si>
  <si>
    <t xml:space="preserve">ZFC receives many emails from around the world seeking advice on what lubricant for what event. These range from a key road time trial, to 24 hour mtb to cross continent events to stage races. </t>
  </si>
  <si>
    <t xml:space="preserve">What lubricant for what event can depend on many factors. Not only from how long does lubricant X last in conditions Y, but a persons budget, race strategty (flag to flag or able to swap to fresh chain/s), mechanical confidence and more. </t>
  </si>
  <si>
    <t xml:space="preserve">The new test assess single application longevity for dry road conditions, dry gravel / mtb / cx conditions, and extreme conditions (wet, muddy etc).  </t>
  </si>
  <si>
    <t xml:space="preserve">The test follows a similar protocol as main lubricant test, alternating between larg ring and cogs 4 through six and small chain ring and cogs 1 through 3, with check measures every 150km. </t>
  </si>
  <si>
    <t xml:space="preserve">A new chain is used for single application longevity test, and the lubricant is applied via immersive application. This acts as a double check re initial penetration issues in the main test where the lubricant is applied as per manufacturer instructions. </t>
  </si>
  <si>
    <t xml:space="preserve">Initial test is dry road conditions. After stripping factory grease the chain is check measure for start measure point for that chain (chains do not always come from the factory exactly the same length). </t>
  </si>
  <si>
    <t xml:space="preserve">For the test block, the chain is given a wear rate  allowance of 0.1% (normal recommended chain wear replacment mark is 0.5%, so it is given 20% of the recommended wear replacement mark. </t>
  </si>
  <si>
    <t xml:space="preserve">How long it takes from the JUMP POINT to the end of wear allowance indicates characteristics of that lubricant. Some lubricants remain extremely low friction even in harsh conditions for an impressive time (ie chain coating type lubricant) followed by a very sharp increase once that treatment is done. Other lubricants can show a slow increase in wear from fairly early on but may not exhibit a clear jump point (ie some wet lubricants) - they just slowly continue to degrade. Such lubricants do not have point of sudden friction increase, but instead steadily increase in friction from - sometimes - kilometre zero. </t>
  </si>
  <si>
    <t xml:space="preserve">After dry road conditions test, chain is ulltrasoncially cleaned, re-lubed via immersive application, and subjected to dry contamination test.  Chain is given a 0.1% wear allowance from end of test measure at end of dry road test </t>
  </si>
  <si>
    <t xml:space="preserve">After dry contamination test, chain is ultrasonically cleaned, re-lubed via immersive application, and subjected to extreme contamination test. Chain is given a 0.1% wear allowance from end of test measure from dry contamination block test. </t>
  </si>
  <si>
    <t xml:space="preserve">Depending on the lubricant, it may demonstrate very different performance results in from one test type to another. Some will excell in dry contamination resistance but fall over in wet, or vice versa. This will be key to helping you decide what to prep  for your personal event based on length and expected conditions, and if you need to have a back up in case the conditions are different to what you expected. </t>
  </si>
  <si>
    <r>
      <t xml:space="preserve">Two key points are highlighted from the check measures. The obvious one is how many Km's until the chain reached its wear allowance. </t>
    </r>
    <r>
      <rPr>
        <b/>
        <u/>
        <sz val="12"/>
        <color rgb="FFFF0000"/>
        <rFont val="Calibri"/>
        <family val="2"/>
        <scheme val="minor"/>
      </rPr>
      <t>The second and more important is the "JUMP POINT"</t>
    </r>
    <r>
      <rPr>
        <sz val="12"/>
        <color theme="1"/>
        <rFont val="Calibri"/>
        <family val="2"/>
        <scheme val="minor"/>
      </rPr>
      <t xml:space="preserve">. This is the moment in the test where the chain wear rate measures change from zero or minimal wear, to a notable wear jump. This signifies when the lubricant treatment is effectively done. Whilst it may continue for some hundreds of km's from that point until it reaches wear rate limit, this JUMP POINT denotes when there will be a marked  increase in friction losses for that lubricant. Once hardened steel parts begin to wear at a noticeable rate - friction losses have jumped. </t>
    </r>
  </si>
  <si>
    <t xml:space="preserve">TO THE DATA!      </t>
  </si>
  <si>
    <t>Single Application Longevity - Dry road conditions test</t>
  </si>
  <si>
    <t>Lubricant</t>
  </si>
  <si>
    <t>Single Application Longevity - Dry Gravel / Mtb / CX</t>
  </si>
  <si>
    <t>Single Application Longevity - Extreme Conditions</t>
  </si>
  <si>
    <t>Ufo Drip v2</t>
  </si>
  <si>
    <t>UFO Drip V2</t>
  </si>
  <si>
    <r>
      <t xml:space="preserve">*Note - despite the test being 250w, which is greater than most average on training rides, the smooth nature of machine run seems to deliver much longer treatment lifespans vs real riding where the sinosoidal loading of pedalling action delivers much greater peak forces even for the same avg power, and the environment - like riding your ergo - has less airborne contamination. Real world road riding vs lab testing tends to indicate that lab test claims for treatment longevity may be around double to triple vs what may be assessed in field testing. Ie in a lab test lubricant may hold its efficiency for 600km before notably increasing, yet on road the chain feels and sounds very dry by 300km and not pleasurable to ride past that point without relubricating  / re-waxing. </t>
    </r>
    <r>
      <rPr>
        <b/>
        <u/>
        <sz val="12"/>
        <color rgb="FFFF0000"/>
        <rFont val="Calibri"/>
        <family val="2"/>
        <scheme val="minor"/>
      </rPr>
      <t xml:space="preserve"> For the Single application test, based on when some clear is beginning, real world training where treatment has moved from silky smooth zone etc, I would suggest real world results treatment lifespan at approx 1/3rd of wear jump point km's attained on test machine</t>
    </r>
    <r>
      <rPr>
        <b/>
        <sz val="12"/>
        <color rgb="FF7030A0"/>
        <rFont val="Calibri"/>
        <family val="2"/>
        <scheme val="minor"/>
      </rPr>
      <t xml:space="preserve">. </t>
    </r>
    <r>
      <rPr>
        <b/>
        <sz val="12"/>
        <color rgb="FF0070C0"/>
        <rFont val="Calibri"/>
        <family val="2"/>
        <scheme val="minor"/>
      </rPr>
      <t>Note ZFC is always conservative re treatment lifespans - real world results will vary depending on your power, riding style, environment - conservative estimate is best as a guide just in case.</t>
    </r>
  </si>
  <si>
    <t>Shimano Factory Grease</t>
  </si>
  <si>
    <t>Shimano Factory grease + RNR Gold</t>
  </si>
  <si>
    <t>Shimano Factory grease + NFS</t>
  </si>
  <si>
    <t>Silca Synergetic</t>
  </si>
  <si>
    <t>Shimano Factory Grease + RNR gold</t>
  </si>
  <si>
    <t>Shimano Factory Grease + NFS</t>
  </si>
  <si>
    <t>AB Graphene Wax</t>
  </si>
  <si>
    <r>
      <t>AB Graphene Wax</t>
    </r>
    <r>
      <rPr>
        <b/>
        <sz val="11"/>
        <color rgb="FFFF0000"/>
        <rFont val="Calibri"/>
        <family val="2"/>
        <scheme val="minor"/>
      </rPr>
      <t xml:space="preserve"> (Extrapolated data)</t>
    </r>
  </si>
  <si>
    <t>(*Extrapolated data - Used when lubricant on test reached chain wear rate limit (0.5%) before reaching this test block. In that case, data used here is double the wear rate attained during WET contamination block. Extrapolated data has much less accuracy than measured data. It is possible that a lubricant does not in fact perform twice as poorly in Extreme contamination as it did vs Wet contaminaton block. It is possible it may perform worse. The worst lubricants tested thus far did not even make it to wet contamination block, and so have a doulbe extrapolation (ie their wet contamination block was extrapolated by doubling dry contamination block performance, and extreme contamination by doubling their extrapolated wet contamination. This makes their calculated result ballpark indeed - but again lubricants that zoomed past wear rate allowance by end of dry contamination block are extremely poor lubricants, and those only making partway through wet contaminatin block are also well short of the performance of the top known lubricants tested, and so are not recommended due to their very high component wear rates. It is obviously much better to choose a lubricant that proves itself to deliver very low wear rates, as abrading through metal components at pace just flat out takes high friction.</t>
  </si>
  <si>
    <t>(*Extrapolated data - Used when lubricant on test reached chain wear rate limit (0.5%) before reaching this test block. In that case, data used here is double the wear rate attained during dry contamination block. Extrapolated data has much less accuracy than measured data. It is possible that a lubricant does not in fact perform twice as poorly in wet contamination as it did vs dry contaminaton block. It is possible it may perform much worse. If a lubricant did not even make it to wet contamination block, it is quite frankly in ZFC opinion, demonstrating very poor performance vs top known lubricants tested. Some of the top lubricants tested have reached wet contamination block with less that 10% of their wear allowance, whereas the worst tested have been over 150% of wear allowance by the same point and test has had to be stopped. It is obviously much better to choose a lubricant that proves itself to deliver very low wear rates, as abrading through metal components at pace just flat out takes high friction.</t>
  </si>
  <si>
    <t xml:space="preserve">Or it could be that the initial wear rate was very low as lubricant had no initial penetration issues, but then recorded a notable jump in wear once contamination was added, meaning this lubricant is more suited to road riding vs gravel / mtb / cx - even though total wear rate at a particular point in test may be very similar. </t>
  </si>
  <si>
    <t>Also, probably the most critical aspect for most readers of the lubricant test is will it deliver genuine savings to running drivetrain running costs. Some lubricants are very cheap and deliver relatively low wear rates. Some are very expensive but deliver exceptionally low wear rates - especially in certain conditions vs the cheaper lubricants. This can often mean that the bottle of lubricant that is much more expensive can actually save you a large sum of money every year in running costs. Some lubricants cost a lot and deliver very high wear rates and so cost you a comparative fortune in running costs - the difference between the best and the worst is quite staggering.</t>
  </si>
  <si>
    <t xml:space="preserve">Rather than leave it to readers to try to figure out the puzzle, ZFC has now changed the graphs from block by block and cumulative wear rates, to directly modelling cost to run ones drivetrain, covering multiple drivetrains and multiple riding demographic scenario's. </t>
  </si>
  <si>
    <t>Column1</t>
  </si>
  <si>
    <t>Total Cost  to run Per 10,000km</t>
  </si>
  <si>
    <t xml:space="preserve">*Note - it would  take most riders many seasons to complete 10,000km of full mudder cx / mtb riding - and of course  this is the worst case scenaro, and not likely a drivetrain would ever be subjected to such (except those competing in Belgian CX seasons for many years on same bike :). Drivetrains are typically replaced maybe once before a new bike is purchased after a few seasons have passed  and the cyclist starts over. The below of course also works on the premise one is replacing their drivetrain when chain wear reaches 0.5% mark - something that is not common in such riding -what typically occurs with drivetrains ridden frequently in such conditions is drivetrain components are replaced when they simply dont work anymore, and are way past recommended replacment marks. If you run until this point riding most times in full mudder conditions you will have lower cost to run vs below, but you will be spending most of your riding with extremely high friction. Some of the worst performing lubricants tested after contamination blocks have been circa 20w loss at 250w load, which equals circa 40w loss at 500w load. The very best are still around one quarter of those losses. Obviously the best choice is to choose a lubricant that has performed extremely well here, and replace chains at 0.5% - with the right lubricant and maintenance choices you can have your cake and eat it too - very low friction all the time, very low wear, and very low running costs. </t>
  </si>
  <si>
    <t>Ab Graphene lube - TEST RESULTS LOCKED BY NDA</t>
  </si>
  <si>
    <r>
      <rPr>
        <b/>
        <u/>
        <sz val="18"/>
        <color theme="1"/>
        <rFont val="Calibri"/>
        <family val="2"/>
        <scheme val="minor"/>
      </rPr>
      <t>Dura Ace</t>
    </r>
    <r>
      <rPr>
        <b/>
        <sz val="18"/>
        <color theme="1"/>
        <rFont val="Calibri"/>
        <family val="2"/>
        <scheme val="minor"/>
      </rPr>
      <t xml:space="preserve"> 11spd Components</t>
    </r>
  </si>
  <si>
    <t>AB Graphene Lube</t>
  </si>
  <si>
    <t>AB  Graphene Lube</t>
  </si>
  <si>
    <t>Single Appliation Longevity - New test protocol as of October 2020 - Much work to be done to re-test existing lubricant test list</t>
  </si>
  <si>
    <t>(5000/row i)</t>
  </si>
  <si>
    <t>row i/2</t>
  </si>
  <si>
    <t>row i/6</t>
  </si>
  <si>
    <t>row i x 2</t>
  </si>
  <si>
    <t>row j x 2</t>
  </si>
  <si>
    <t>Average All lubes</t>
  </si>
  <si>
    <t>Top 5 Drip Lubes</t>
  </si>
  <si>
    <t>Worst 5 Drip Lubes Avg</t>
  </si>
  <si>
    <t>Red = extrapolated data as test stopped before testing this block. Block 4 - 2x block 2 result. Block 6 = 2 x Block 4 result</t>
  </si>
  <si>
    <t>Molten Speed Wax Original Formula</t>
  </si>
  <si>
    <t>Ceramic Spd UFO Drip New Formula</t>
  </si>
  <si>
    <t>Ceramic Speed UFO Drip New Formula</t>
  </si>
  <si>
    <t>Revolubes</t>
  </si>
  <si>
    <t xml:space="preserve">Rex Domestique </t>
  </si>
  <si>
    <t>Allied GRAX</t>
  </si>
  <si>
    <t>Rex Black Diamond</t>
  </si>
  <si>
    <t>Rex Black Diamond + Race Day Spray</t>
  </si>
  <si>
    <t>Mspeedwax New Formula</t>
  </si>
  <si>
    <t>Molten Speed Wax New Formula</t>
  </si>
  <si>
    <t>Allied Grax</t>
  </si>
  <si>
    <t>Rex Black Diamond + RDS</t>
  </si>
  <si>
    <t>Rex Domestique</t>
  </si>
  <si>
    <r>
      <t>Rex Domestique</t>
    </r>
    <r>
      <rPr>
        <b/>
        <sz val="11"/>
        <color rgb="FFFF0000"/>
        <rFont val="Calibri"/>
        <family val="2"/>
        <scheme val="minor"/>
      </rPr>
      <t xml:space="preserve"> (Extrapolated Data)</t>
    </r>
  </si>
  <si>
    <r>
      <t xml:space="preserve">Allied Grax </t>
    </r>
    <r>
      <rPr>
        <b/>
        <sz val="11"/>
        <color rgb="FFFF0000"/>
        <rFont val="Calibri"/>
        <family val="2"/>
        <scheme val="minor"/>
      </rPr>
      <t>(Extrapolated Data)</t>
    </r>
  </si>
  <si>
    <t xml:space="preserve">Revolubes </t>
  </si>
  <si>
    <r>
      <t xml:space="preserve">Allied Grax </t>
    </r>
    <r>
      <rPr>
        <b/>
        <sz val="11"/>
        <color rgb="FFFF0000"/>
        <rFont val="Calibri"/>
        <family val="2"/>
        <scheme val="minor"/>
      </rPr>
      <t>(I.P)</t>
    </r>
  </si>
  <si>
    <t>Muc Off Ludicrous AF</t>
  </si>
  <si>
    <r>
      <t xml:space="preserve">Muc  Off Ludicrous AF </t>
    </r>
    <r>
      <rPr>
        <b/>
        <sz val="11"/>
        <color rgb="FFFF0000"/>
        <rFont val="Calibri"/>
        <family val="2"/>
        <scheme val="minor"/>
      </rPr>
      <t>(Extrapolated data)</t>
    </r>
  </si>
  <si>
    <r>
      <t>Muc Off Ludicrous AF</t>
    </r>
    <r>
      <rPr>
        <b/>
        <sz val="11"/>
        <color rgb="FFFF0000"/>
        <rFont val="Calibri"/>
        <family val="2"/>
        <scheme val="minor"/>
      </rPr>
      <t xml:space="preserve"> (Extrapolated Data)</t>
    </r>
  </si>
  <si>
    <t>Friction / wear test - cumuative wear - Main test protocol</t>
  </si>
  <si>
    <t>Tru Tension Tungsten Race - (*D.A)</t>
  </si>
  <si>
    <r>
      <rPr>
        <b/>
        <sz val="16"/>
        <color rgb="FFFF00FF"/>
        <rFont val="Calibri"/>
        <family val="2"/>
        <scheme val="minor"/>
      </rPr>
      <t>WAX</t>
    </r>
    <r>
      <rPr>
        <b/>
        <sz val="16"/>
        <color theme="1"/>
        <rFont val="Calibri"/>
        <family val="2"/>
        <scheme val="minor"/>
      </rPr>
      <t xml:space="preserve"> / </t>
    </r>
    <r>
      <rPr>
        <b/>
        <sz val="16"/>
        <color rgb="FF00B050"/>
        <rFont val="Calibri"/>
        <family val="2"/>
        <scheme val="minor"/>
      </rPr>
      <t>DRIP /</t>
    </r>
    <r>
      <rPr>
        <b/>
        <sz val="16"/>
        <color theme="1"/>
        <rFont val="Calibri"/>
        <family val="2"/>
        <scheme val="minor"/>
      </rPr>
      <t xml:space="preserve"> </t>
    </r>
    <r>
      <rPr>
        <b/>
        <sz val="16"/>
        <color rgb="FF00B0F0"/>
        <rFont val="Calibri"/>
        <family val="2"/>
        <scheme val="minor"/>
      </rPr>
      <t xml:space="preserve">DRIP - WET </t>
    </r>
    <r>
      <rPr>
        <b/>
        <sz val="16"/>
        <color theme="1"/>
        <rFont val="Calibri"/>
        <family val="2"/>
        <scheme val="minor"/>
      </rPr>
      <t xml:space="preserve">/ </t>
    </r>
    <r>
      <rPr>
        <b/>
        <sz val="16"/>
        <color rgb="FFFF0000"/>
        <rFont val="Calibri"/>
        <family val="2"/>
        <scheme val="minor"/>
      </rPr>
      <t>GREASE</t>
    </r>
  </si>
  <si>
    <t>Effetto Mariposa Flower Power wax</t>
  </si>
  <si>
    <t xml:space="preserve">   </t>
  </si>
  <si>
    <t>Session S-wax</t>
  </si>
  <si>
    <t>Wolf tooth WT-1</t>
  </si>
  <si>
    <t>Wolf tooth wt-1</t>
  </si>
  <si>
    <t>Session S-Wax</t>
  </si>
  <si>
    <t>Effetto Mariposa Flower Power Wax</t>
  </si>
  <si>
    <t>Effetto Mariposa Flower power wax</t>
  </si>
  <si>
    <t>Rex Wax - Test blend 1</t>
  </si>
  <si>
    <t>Rex Wax Race Blend (4+1)</t>
  </si>
  <si>
    <t>Rex Wax - Training blend (11+1)</t>
  </si>
  <si>
    <t>Km's to Wear Rate Jump Point</t>
  </si>
  <si>
    <t>Km's to reach total Wear allowance</t>
  </si>
  <si>
    <t>Real world KM's Adjusted - Wear rate Jump Point</t>
  </si>
  <si>
    <t>Real World Km's to reach total Wear allowance</t>
  </si>
  <si>
    <t xml:space="preserve">Muc Off Hydro Dynamic </t>
  </si>
  <si>
    <t>Wolf Tooth WT-1</t>
  </si>
  <si>
    <r>
      <t>Wolf Tooth WT-1</t>
    </r>
    <r>
      <rPr>
        <b/>
        <sz val="11"/>
        <color rgb="FFFF0000"/>
        <rFont val="Calibri"/>
        <family val="2"/>
        <scheme val="minor"/>
      </rPr>
      <t xml:space="preserve"> (Extrapolated data)</t>
    </r>
  </si>
  <si>
    <r>
      <t xml:space="preserve">GRX 810 Components - </t>
    </r>
    <r>
      <rPr>
        <b/>
        <sz val="18"/>
        <color rgb="FFFF0000"/>
        <rFont val="Calibri"/>
        <family val="2"/>
        <scheme val="minor"/>
      </rPr>
      <t>Dry gravel</t>
    </r>
    <r>
      <rPr>
        <b/>
        <sz val="12"/>
        <color theme="1"/>
        <rFont val="Calibri"/>
        <family val="2"/>
        <scheme val="minor"/>
      </rPr>
      <t xml:space="preserve"> / Mtb / Cx</t>
    </r>
  </si>
  <si>
    <t>Boeshield T9- Aerosol</t>
  </si>
  <si>
    <t>Boeshield T9 - Aerosol</t>
  </si>
  <si>
    <t>Wolf tooth wt-1 on Factory grease</t>
  </si>
  <si>
    <t>Wolf tooth WT-1 on Factory Grease</t>
  </si>
  <si>
    <t>Silca Synerg-E</t>
  </si>
  <si>
    <t>Boeshield T9 -Aerosol</t>
  </si>
  <si>
    <t>Private - NDA</t>
  </si>
  <si>
    <t>Boeshield T-9 Aerosol</t>
  </si>
  <si>
    <r>
      <t>Boeshield T-9 Aerosol</t>
    </r>
    <r>
      <rPr>
        <b/>
        <sz val="11"/>
        <color rgb="FFFF0000"/>
        <rFont val="Calibri"/>
        <family val="2"/>
        <scheme val="minor"/>
      </rPr>
      <t xml:space="preserve"> (Extrapolated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</si>
</sst>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56"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8"/>
      <name val="Calibri"/>
      <family val="2"/>
      <scheme val="minor"/>
    </font>
    <font>
      <b/>
      <sz val="11"/>
      <color rgb="FF0070C0"/>
      <name val="Calibri"/>
      <family val="2"/>
      <scheme val="minor"/>
    </font>
    <font>
      <b/>
      <sz val="11"/>
      <color rgb="FF7030A0"/>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sz val="11"/>
      <color rgb="FFFF0000"/>
      <name val="Calibri"/>
      <family val="2"/>
      <scheme val="minor"/>
    </font>
    <font>
      <b/>
      <sz val="14"/>
      <color rgb="FF0070C0"/>
      <name val="Calibri"/>
      <family val="2"/>
      <scheme val="minor"/>
    </font>
    <font>
      <b/>
      <sz val="12"/>
      <color rgb="FF0070C0"/>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u/>
      <sz val="12"/>
      <color rgb="FFFF0000"/>
      <name val="Calibri"/>
      <family val="2"/>
      <scheme val="minor"/>
    </font>
    <font>
      <b/>
      <u/>
      <sz val="11"/>
      <color rgb="FFFF0000"/>
      <name val="Calibri"/>
      <family val="2"/>
      <scheme val="minor"/>
    </font>
    <font>
      <sz val="12"/>
      <color rgb="FFFFC000"/>
      <name val="Arial Black"/>
      <family val="2"/>
    </font>
    <font>
      <sz val="11"/>
      <color rgb="FFFFC000"/>
      <name val="Calibri"/>
      <family val="2"/>
      <scheme val="minor"/>
    </font>
    <font>
      <sz val="11"/>
      <color rgb="FF7030A0"/>
      <name val="Calibri"/>
      <family val="2"/>
      <scheme val="minor"/>
    </font>
    <font>
      <b/>
      <sz val="18"/>
      <color theme="0"/>
      <name val="Calibri"/>
      <family val="2"/>
      <scheme val="minor"/>
    </font>
    <font>
      <sz val="18"/>
      <color theme="1"/>
      <name val="Calibri"/>
      <family val="2"/>
      <scheme val="minor"/>
    </font>
    <font>
      <sz val="22"/>
      <color theme="5"/>
      <name val="Bahnschrift"/>
      <family val="2"/>
    </font>
    <font>
      <u/>
      <sz val="22"/>
      <color theme="5"/>
      <name val="Berlin Sans FB"/>
      <family val="2"/>
    </font>
    <font>
      <b/>
      <sz val="12"/>
      <color rgb="FF7030A0"/>
      <name val="Calibri"/>
      <family val="2"/>
      <scheme val="minor"/>
    </font>
    <font>
      <sz val="12"/>
      <color rgb="FF7030A0"/>
      <name val="Calibri"/>
      <family val="2"/>
      <scheme val="minor"/>
    </font>
    <font>
      <b/>
      <sz val="18"/>
      <color rgb="FFFFC000"/>
      <name val="Calibri"/>
      <family val="2"/>
      <scheme val="minor"/>
    </font>
    <font>
      <sz val="18"/>
      <color rgb="FFFFC000"/>
      <name val="Calibri"/>
      <family val="2"/>
      <scheme val="minor"/>
    </font>
    <font>
      <sz val="14"/>
      <color theme="1"/>
      <name val="Calibri"/>
      <family val="2"/>
      <scheme val="minor"/>
    </font>
    <font>
      <i/>
      <sz val="14"/>
      <color theme="1"/>
      <name val="Calibri"/>
      <family val="2"/>
      <scheme val="minor"/>
    </font>
    <font>
      <b/>
      <sz val="14"/>
      <color rgb="FF7030A0"/>
      <name val="Calibri"/>
      <family val="2"/>
      <scheme val="minor"/>
    </font>
    <font>
      <sz val="14"/>
      <color rgb="FF7030A0"/>
      <name val="Calibri"/>
      <family val="2"/>
      <scheme val="minor"/>
    </font>
    <font>
      <b/>
      <sz val="18"/>
      <color theme="1"/>
      <name val="Calibri"/>
      <family val="2"/>
      <scheme val="minor"/>
    </font>
    <font>
      <b/>
      <u/>
      <sz val="18"/>
      <color theme="1"/>
      <name val="Calibri"/>
      <family val="2"/>
      <scheme val="minor"/>
    </font>
    <font>
      <b/>
      <i/>
      <sz val="14"/>
      <color rgb="FFFF0000"/>
      <name val="Calibri"/>
      <family val="2"/>
      <scheme val="minor"/>
    </font>
    <font>
      <b/>
      <sz val="14"/>
      <color theme="0"/>
      <name val="Calibri"/>
      <family val="2"/>
      <scheme val="minor"/>
    </font>
    <font>
      <sz val="14"/>
      <color theme="0"/>
      <name val="Calibri"/>
      <family val="2"/>
      <scheme val="minor"/>
    </font>
    <font>
      <b/>
      <i/>
      <sz val="14"/>
      <color rgb="FFFFC000"/>
      <name val="Calibri"/>
      <family val="2"/>
      <scheme val="minor"/>
    </font>
    <font>
      <b/>
      <sz val="26"/>
      <color theme="1"/>
      <name val="Calibri"/>
      <family val="2"/>
      <scheme val="minor"/>
    </font>
    <font>
      <b/>
      <sz val="20"/>
      <color theme="1"/>
      <name val="Calibri"/>
      <family val="2"/>
      <scheme val="minor"/>
    </font>
    <font>
      <b/>
      <sz val="14"/>
      <color rgb="FFFF00FF"/>
      <name val="Calibri"/>
      <family val="2"/>
      <scheme val="minor"/>
    </font>
    <font>
      <b/>
      <sz val="14"/>
      <color rgb="FF00B0F0"/>
      <name val="Calibri"/>
      <family val="2"/>
      <scheme val="minor"/>
    </font>
    <font>
      <b/>
      <sz val="14"/>
      <color rgb="FF00B050"/>
      <name val="Calibri"/>
      <family val="2"/>
      <scheme val="minor"/>
    </font>
    <font>
      <b/>
      <sz val="14"/>
      <color rgb="FFFF0000"/>
      <name val="Calibri"/>
      <family val="2"/>
      <scheme val="minor"/>
    </font>
    <font>
      <b/>
      <sz val="16"/>
      <color theme="1"/>
      <name val="Calibri"/>
      <family val="2"/>
      <scheme val="minor"/>
    </font>
    <font>
      <b/>
      <sz val="16"/>
      <color rgb="FFFF00FF"/>
      <name val="Calibri"/>
      <family val="2"/>
      <scheme val="minor"/>
    </font>
    <font>
      <b/>
      <sz val="16"/>
      <color rgb="FF00B050"/>
      <name val="Calibri"/>
      <family val="2"/>
      <scheme val="minor"/>
    </font>
    <font>
      <b/>
      <sz val="16"/>
      <color rgb="FF00B0F0"/>
      <name val="Calibri"/>
      <family val="2"/>
      <scheme val="minor"/>
    </font>
    <font>
      <b/>
      <sz val="16"/>
      <color rgb="FFFF0000"/>
      <name val="Calibri"/>
      <family val="2"/>
      <scheme val="minor"/>
    </font>
    <font>
      <b/>
      <sz val="11"/>
      <color rgb="FFFF00FF"/>
      <name val="Calibri"/>
      <family val="2"/>
      <scheme val="minor"/>
    </font>
    <font>
      <b/>
      <sz val="18"/>
      <color rgb="FFFF0000"/>
      <name val="Calibri"/>
      <family val="2"/>
      <scheme val="minor"/>
    </font>
    <font>
      <b/>
      <sz val="9"/>
      <color rgb="FF000000"/>
      <name val="Tahoma"/>
      <family val="2"/>
    </font>
    <font>
      <sz val="9"/>
      <color rgb="FF000000"/>
      <name val="Tahoma"/>
      <family val="2"/>
    </font>
  </fonts>
  <fills count="2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rgb="FFFFFFFF"/>
        <bgColor indexed="64"/>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top style="medium">
        <color indexed="64"/>
      </top>
      <bottom/>
      <diagonal/>
    </border>
    <border>
      <left style="medium">
        <color auto="1"/>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style="medium">
        <color indexed="64"/>
      </right>
      <top style="thin">
        <color auto="1"/>
      </top>
      <bottom/>
      <diagonal/>
    </border>
    <border>
      <left/>
      <right style="thin">
        <color auto="1"/>
      </right>
      <top/>
      <bottom style="medium">
        <color auto="1"/>
      </bottom>
      <diagonal/>
    </border>
    <border>
      <left/>
      <right/>
      <top/>
      <bottom style="thin">
        <color auto="1"/>
      </bottom>
      <diagonal/>
    </border>
    <border>
      <left/>
      <right/>
      <top style="thin">
        <color auto="1"/>
      </top>
      <bottom style="medium">
        <color indexed="64"/>
      </bottom>
      <diagonal/>
    </border>
    <border>
      <left/>
      <right style="thin">
        <color auto="1"/>
      </right>
      <top/>
      <bottom/>
      <diagonal/>
    </border>
    <border>
      <left/>
      <right style="thin">
        <color auto="1"/>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371">
    <xf numFmtId="0" fontId="0" fillId="0" borderId="0" xfId="0"/>
    <xf numFmtId="0" fontId="0" fillId="0" borderId="0" xfId="0" applyAlignment="1">
      <alignment horizontal="center"/>
    </xf>
    <xf numFmtId="0" fontId="7" fillId="6" borderId="28" xfId="0" applyFont="1" applyFill="1" applyBorder="1"/>
    <xf numFmtId="0" fontId="10" fillId="7" borderId="11" xfId="0" applyFont="1" applyFill="1" applyBorder="1" applyAlignment="1">
      <alignment vertical="top" wrapText="1"/>
    </xf>
    <xf numFmtId="0" fontId="10" fillId="10" borderId="11" xfId="0" applyFont="1" applyFill="1" applyBorder="1" applyAlignment="1">
      <alignment vertical="top" wrapText="1"/>
    </xf>
    <xf numFmtId="0" fontId="10" fillId="11" borderId="11" xfId="0" applyFont="1" applyFill="1" applyBorder="1" applyAlignment="1">
      <alignment vertical="top" wrapText="1"/>
    </xf>
    <xf numFmtId="0" fontId="10" fillId="12" borderId="11" xfId="0" applyFont="1" applyFill="1" applyBorder="1" applyAlignment="1">
      <alignment vertical="top" wrapText="1"/>
    </xf>
    <xf numFmtId="0" fontId="10" fillId="13" borderId="11" xfId="0" applyFont="1" applyFill="1" applyBorder="1" applyAlignment="1">
      <alignment vertical="top" wrapText="1"/>
    </xf>
    <xf numFmtId="0" fontId="10" fillId="15" borderId="30" xfId="0" applyFont="1" applyFill="1" applyBorder="1" applyAlignment="1">
      <alignment vertical="top" wrapText="1"/>
    </xf>
    <xf numFmtId="0" fontId="10" fillId="16" borderId="11" xfId="0" applyFont="1" applyFill="1" applyBorder="1" applyAlignment="1">
      <alignment vertical="top" wrapText="1"/>
    </xf>
    <xf numFmtId="0" fontId="10" fillId="17" borderId="11" xfId="0" applyFont="1" applyFill="1" applyBorder="1" applyAlignment="1">
      <alignment vertical="top" wrapText="1"/>
    </xf>
    <xf numFmtId="0" fontId="10" fillId="18" borderId="11" xfId="0" applyFont="1" applyFill="1" applyBorder="1" applyAlignment="1">
      <alignment vertical="top" wrapText="1"/>
    </xf>
    <xf numFmtId="0" fontId="16" fillId="19" borderId="11" xfId="0" applyFont="1" applyFill="1" applyBorder="1" applyAlignment="1">
      <alignment vertical="top" wrapText="1"/>
    </xf>
    <xf numFmtId="0" fontId="10" fillId="9" borderId="11" xfId="0" applyFont="1" applyFill="1" applyBorder="1" applyAlignment="1">
      <alignment vertical="top" wrapText="1"/>
    </xf>
    <xf numFmtId="0" fontId="10" fillId="14" borderId="11" xfId="0" applyFont="1" applyFill="1" applyBorder="1" applyAlignment="1">
      <alignment vertical="top" wrapText="1"/>
    </xf>
    <xf numFmtId="0" fontId="13" fillId="6" borderId="11" xfId="0" applyFont="1" applyFill="1" applyBorder="1" applyAlignment="1">
      <alignment horizontal="center"/>
    </xf>
    <xf numFmtId="0" fontId="0" fillId="3" borderId="0" xfId="0" applyFill="1" applyAlignment="1">
      <alignment horizontal="center"/>
    </xf>
    <xf numFmtId="0" fontId="7" fillId="6" borderId="29" xfId="0" applyFont="1" applyFill="1" applyBorder="1"/>
    <xf numFmtId="44" fontId="12" fillId="0" borderId="0" xfId="2" applyFont="1" applyAlignment="1"/>
    <xf numFmtId="0" fontId="12" fillId="0" borderId="0" xfId="0" applyFont="1" applyAlignment="1"/>
    <xf numFmtId="44" fontId="12" fillId="7" borderId="24" xfId="2" applyFont="1" applyFill="1" applyBorder="1" applyAlignment="1"/>
    <xf numFmtId="44" fontId="12" fillId="7" borderId="6" xfId="2" applyFont="1" applyFill="1" applyBorder="1" applyAlignment="1"/>
    <xf numFmtId="44" fontId="12" fillId="7" borderId="9" xfId="2" applyFont="1" applyFill="1" applyBorder="1" applyAlignment="1"/>
    <xf numFmtId="44" fontId="12" fillId="10" borderId="24" xfId="2" applyFont="1" applyFill="1" applyBorder="1" applyAlignment="1"/>
    <xf numFmtId="44" fontId="12" fillId="10" borderId="6" xfId="2" applyFont="1" applyFill="1" applyBorder="1" applyAlignment="1"/>
    <xf numFmtId="44" fontId="12" fillId="10" borderId="9" xfId="2" applyFont="1" applyFill="1" applyBorder="1" applyAlignment="1"/>
    <xf numFmtId="44" fontId="12" fillId="11" borderId="6" xfId="2" applyFont="1" applyFill="1" applyBorder="1" applyAlignment="1"/>
    <xf numFmtId="44" fontId="12" fillId="11" borderId="9" xfId="2" applyFont="1" applyFill="1" applyBorder="1" applyAlignment="1"/>
    <xf numFmtId="165" fontId="0" fillId="7" borderId="5" xfId="0" applyNumberFormat="1" applyFill="1" applyBorder="1" applyAlignment="1">
      <alignment horizontal="center"/>
    </xf>
    <xf numFmtId="165" fontId="0" fillId="7" borderId="7" xfId="0" applyNumberFormat="1" applyFill="1" applyBorder="1" applyAlignment="1">
      <alignment horizontal="center"/>
    </xf>
    <xf numFmtId="165" fontId="0" fillId="10" borderId="5" xfId="0" applyNumberFormat="1" applyFill="1" applyBorder="1" applyAlignment="1">
      <alignment horizontal="center"/>
    </xf>
    <xf numFmtId="165" fontId="0" fillId="10" borderId="7" xfId="0" applyNumberFormat="1" applyFill="1" applyBorder="1" applyAlignment="1">
      <alignment horizontal="center"/>
    </xf>
    <xf numFmtId="0" fontId="21" fillId="5" borderId="0" xfId="0" applyFont="1" applyFill="1" applyBorder="1" applyAlignment="1">
      <alignment wrapText="1"/>
    </xf>
    <xf numFmtId="0" fontId="7" fillId="6" borderId="40" xfId="0" applyFont="1" applyFill="1" applyBorder="1"/>
    <xf numFmtId="0" fontId="7" fillId="6" borderId="19" xfId="0" applyFont="1" applyFill="1" applyBorder="1"/>
    <xf numFmtId="44" fontId="11" fillId="18" borderId="18" xfId="0" applyNumberFormat="1" applyFont="1" applyFill="1" applyBorder="1" applyAlignment="1"/>
    <xf numFmtId="0" fontId="19" fillId="18" borderId="31" xfId="0" applyFont="1" applyFill="1" applyBorder="1" applyAlignment="1"/>
    <xf numFmtId="0" fontId="8" fillId="0" borderId="0" xfId="0" applyFont="1" applyAlignment="1">
      <alignment wrapText="1"/>
    </xf>
    <xf numFmtId="0" fontId="22" fillId="0" borderId="0" xfId="0" applyFont="1" applyAlignment="1">
      <alignment wrapText="1"/>
    </xf>
    <xf numFmtId="0" fontId="24" fillId="0" borderId="0" xfId="0" applyFont="1" applyAlignment="1">
      <alignment horizontal="center"/>
    </xf>
    <xf numFmtId="0" fontId="3" fillId="0" borderId="36" xfId="0" applyFont="1" applyBorder="1" applyAlignment="1">
      <alignment wrapText="1"/>
    </xf>
    <xf numFmtId="0" fontId="0" fillId="3" borderId="32" xfId="0" applyFill="1" applyBorder="1"/>
    <xf numFmtId="44" fontId="12" fillId="3" borderId="42" xfId="2" applyFont="1" applyFill="1" applyBorder="1" applyAlignment="1"/>
    <xf numFmtId="0" fontId="0" fillId="3" borderId="42" xfId="0" applyFill="1" applyBorder="1" applyAlignment="1">
      <alignment horizontal="center"/>
    </xf>
    <xf numFmtId="0" fontId="12" fillId="3" borderId="33" xfId="0" applyFont="1" applyFill="1" applyBorder="1" applyAlignment="1"/>
    <xf numFmtId="0" fontId="0" fillId="3" borderId="34" xfId="0" applyFill="1" applyBorder="1"/>
    <xf numFmtId="44" fontId="12" fillId="3" borderId="0" xfId="2" applyFont="1" applyFill="1" applyBorder="1" applyAlignment="1"/>
    <xf numFmtId="0" fontId="0" fillId="3" borderId="0" xfId="0" applyFill="1" applyBorder="1" applyAlignment="1">
      <alignment horizontal="center"/>
    </xf>
    <xf numFmtId="0" fontId="12" fillId="3" borderId="20" xfId="0" applyFont="1" applyFill="1" applyBorder="1" applyAlignment="1"/>
    <xf numFmtId="0" fontId="0" fillId="3" borderId="0" xfId="0" applyFill="1" applyBorder="1" applyAlignment="1">
      <alignment wrapText="1"/>
    </xf>
    <xf numFmtId="0" fontId="10" fillId="3" borderId="34" xfId="0" applyFont="1" applyFill="1" applyBorder="1"/>
    <xf numFmtId="44" fontId="17" fillId="3" borderId="0" xfId="2" applyFont="1" applyFill="1" applyBorder="1" applyAlignment="1"/>
    <xf numFmtId="0" fontId="10" fillId="3" borderId="0" xfId="0" applyFont="1" applyFill="1" applyBorder="1" applyAlignment="1">
      <alignment horizontal="center"/>
    </xf>
    <xf numFmtId="0" fontId="17" fillId="3" borderId="20" xfId="0" applyFont="1" applyFill="1" applyBorder="1" applyAlignment="1"/>
    <xf numFmtId="0" fontId="10" fillId="3" borderId="34" xfId="0" applyFont="1" applyFill="1" applyBorder="1" applyAlignment="1">
      <alignment wrapText="1"/>
    </xf>
    <xf numFmtId="0" fontId="10" fillId="3" borderId="0" xfId="0" applyFont="1" applyFill="1" applyBorder="1" applyAlignment="1">
      <alignment wrapText="1"/>
    </xf>
    <xf numFmtId="0" fontId="10" fillId="3" borderId="20" xfId="0" applyFont="1" applyFill="1" applyBorder="1" applyAlignment="1">
      <alignment wrapText="1"/>
    </xf>
    <xf numFmtId="0" fontId="10" fillId="3" borderId="34" xfId="0" applyFont="1" applyFill="1" applyBorder="1" applyAlignment="1"/>
    <xf numFmtId="0" fontId="10" fillId="3" borderId="0" xfId="0" applyFont="1" applyFill="1" applyBorder="1" applyAlignment="1"/>
    <xf numFmtId="0" fontId="10" fillId="3" borderId="20" xfId="0" applyFont="1" applyFill="1" applyBorder="1" applyAlignment="1"/>
    <xf numFmtId="0" fontId="0" fillId="3" borderId="35" xfId="0" applyFill="1" applyBorder="1" applyAlignment="1">
      <alignment wrapText="1"/>
    </xf>
    <xf numFmtId="0" fontId="0" fillId="3" borderId="31" xfId="0" applyFill="1" applyBorder="1" applyAlignment="1">
      <alignment wrapText="1"/>
    </xf>
    <xf numFmtId="0" fontId="0" fillId="3" borderId="36" xfId="0" applyFill="1" applyBorder="1" applyAlignment="1">
      <alignment wrapText="1"/>
    </xf>
    <xf numFmtId="0" fontId="13" fillId="6" borderId="16" xfId="0" applyFont="1" applyFill="1" applyBorder="1"/>
    <xf numFmtId="3" fontId="11" fillId="0" borderId="25" xfId="2" applyNumberFormat="1" applyFont="1" applyBorder="1" applyAlignment="1">
      <alignment horizontal="center"/>
    </xf>
    <xf numFmtId="0" fontId="7" fillId="6" borderId="38" xfId="0" applyFont="1" applyFill="1" applyBorder="1"/>
    <xf numFmtId="3" fontId="11" fillId="0" borderId="38" xfId="2" applyNumberFormat="1" applyFont="1" applyBorder="1" applyAlignment="1">
      <alignment horizontal="center"/>
    </xf>
    <xf numFmtId="3" fontId="11" fillId="0" borderId="28" xfId="2" applyNumberFormat="1" applyFont="1" applyBorder="1" applyAlignment="1">
      <alignment horizontal="center"/>
    </xf>
    <xf numFmtId="3" fontId="11" fillId="0" borderId="29" xfId="2" applyNumberFormat="1" applyFont="1" applyBorder="1" applyAlignment="1">
      <alignment horizontal="center"/>
    </xf>
    <xf numFmtId="3" fontId="11" fillId="0" borderId="37" xfId="2" applyNumberFormat="1"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3" fontId="11" fillId="0" borderId="26" xfId="2" applyNumberFormat="1" applyFont="1" applyBorder="1" applyAlignment="1">
      <alignment horizontal="center"/>
    </xf>
    <xf numFmtId="0" fontId="3" fillId="0" borderId="9" xfId="0" applyFont="1" applyBorder="1" applyAlignment="1">
      <alignment horizontal="center"/>
    </xf>
    <xf numFmtId="0" fontId="3" fillId="0" borderId="44" xfId="0" applyFont="1" applyBorder="1" applyAlignment="1">
      <alignment horizontal="center"/>
    </xf>
    <xf numFmtId="0" fontId="3" fillId="0" borderId="17" xfId="0" applyFont="1" applyBorder="1" applyAlignment="1">
      <alignment horizontal="center"/>
    </xf>
    <xf numFmtId="0" fontId="3" fillId="0" borderId="43" xfId="0" applyFont="1" applyBorder="1" applyAlignment="1">
      <alignment horizontal="center"/>
    </xf>
    <xf numFmtId="44" fontId="12" fillId="0" borderId="10" xfId="2" applyFont="1" applyBorder="1" applyAlignment="1">
      <alignment wrapText="1"/>
    </xf>
    <xf numFmtId="44" fontId="12" fillId="7" borderId="28" xfId="2" applyFont="1" applyFill="1" applyBorder="1" applyAlignment="1"/>
    <xf numFmtId="44" fontId="12" fillId="7" borderId="27" xfId="2" applyFont="1" applyFill="1" applyBorder="1" applyAlignment="1"/>
    <xf numFmtId="44" fontId="12" fillId="7" borderId="45" xfId="2" applyFont="1" applyFill="1" applyBorder="1" applyAlignment="1"/>
    <xf numFmtId="44" fontId="11" fillId="0" borderId="36" xfId="2" applyFont="1" applyBorder="1" applyAlignment="1"/>
    <xf numFmtId="44" fontId="12" fillId="7" borderId="13" xfId="2" applyFont="1" applyFill="1" applyBorder="1" applyAlignment="1"/>
    <xf numFmtId="44" fontId="11" fillId="7" borderId="36" xfId="2" applyFont="1" applyFill="1" applyBorder="1" applyAlignment="1"/>
    <xf numFmtId="44" fontId="12" fillId="10" borderId="13" xfId="2" applyFont="1" applyFill="1" applyBorder="1" applyAlignment="1"/>
    <xf numFmtId="44" fontId="11" fillId="10" borderId="36" xfId="2" applyFont="1" applyFill="1" applyBorder="1" applyAlignment="1"/>
    <xf numFmtId="0" fontId="11" fillId="11" borderId="46" xfId="0" applyFont="1" applyFill="1" applyBorder="1" applyAlignment="1">
      <alignment horizontal="center"/>
    </xf>
    <xf numFmtId="44" fontId="11" fillId="11" borderId="6" xfId="2" applyNumberFormat="1" applyFont="1" applyFill="1" applyBorder="1" applyAlignment="1"/>
    <xf numFmtId="44" fontId="11" fillId="11" borderId="24" xfId="2" applyNumberFormat="1" applyFont="1" applyFill="1" applyBorder="1" applyAlignment="1"/>
    <xf numFmtId="44" fontId="11" fillId="11" borderId="13" xfId="2" applyNumberFormat="1" applyFont="1" applyFill="1" applyBorder="1" applyAlignment="1"/>
    <xf numFmtId="44" fontId="11" fillId="11" borderId="36" xfId="2" applyFont="1" applyFill="1" applyBorder="1" applyAlignment="1"/>
    <xf numFmtId="0" fontId="19" fillId="18" borderId="31" xfId="0" applyFont="1" applyFill="1" applyBorder="1" applyAlignment="1">
      <alignment wrapText="1"/>
    </xf>
    <xf numFmtId="0" fontId="11" fillId="7" borderId="46" xfId="0" applyFont="1" applyFill="1" applyBorder="1" applyAlignment="1">
      <alignment horizontal="center" wrapText="1"/>
    </xf>
    <xf numFmtId="0" fontId="11" fillId="10" borderId="46" xfId="0" applyFont="1" applyFill="1" applyBorder="1" applyAlignment="1">
      <alignment horizontal="center" wrapText="1"/>
    </xf>
    <xf numFmtId="44" fontId="11" fillId="0" borderId="31" xfId="2" applyFont="1" applyBorder="1" applyAlignment="1"/>
    <xf numFmtId="0" fontId="11" fillId="7" borderId="31" xfId="0" applyFont="1" applyFill="1" applyBorder="1" applyAlignment="1">
      <alignment horizontal="center"/>
    </xf>
    <xf numFmtId="44" fontId="11" fillId="7" borderId="31" xfId="2" applyFont="1" applyFill="1" applyBorder="1" applyAlignment="1"/>
    <xf numFmtId="0" fontId="11" fillId="10" borderId="31" xfId="0" applyFont="1" applyFill="1" applyBorder="1" applyAlignment="1">
      <alignment horizontal="center"/>
    </xf>
    <xf numFmtId="44" fontId="11" fillId="10" borderId="31" xfId="2" applyFont="1" applyFill="1" applyBorder="1" applyAlignment="1"/>
    <xf numFmtId="0" fontId="11" fillId="11" borderId="31" xfId="0" applyFont="1" applyFill="1" applyBorder="1" applyAlignment="1">
      <alignment horizontal="center"/>
    </xf>
    <xf numFmtId="44" fontId="11" fillId="11" borderId="31" xfId="2" applyFont="1" applyFill="1" applyBorder="1" applyAlignment="1"/>
    <xf numFmtId="44" fontId="11" fillId="18" borderId="41" xfId="0" applyNumberFormat="1" applyFont="1" applyFill="1" applyBorder="1" applyAlignment="1"/>
    <xf numFmtId="165" fontId="0" fillId="7" borderId="2" xfId="0" applyNumberFormat="1" applyFill="1" applyBorder="1" applyAlignment="1">
      <alignment horizontal="center"/>
    </xf>
    <xf numFmtId="44" fontId="12" fillId="7" borderId="4" xfId="2" applyFont="1" applyFill="1" applyBorder="1" applyAlignment="1"/>
    <xf numFmtId="165" fontId="0" fillId="10" borderId="2" xfId="0" applyNumberFormat="1" applyFill="1" applyBorder="1" applyAlignment="1">
      <alignment horizontal="center"/>
    </xf>
    <xf numFmtId="44" fontId="12" fillId="10" borderId="4" xfId="2" applyFont="1" applyFill="1" applyBorder="1" applyAlignment="1"/>
    <xf numFmtId="44" fontId="12" fillId="11" borderId="4" xfId="2" applyFont="1" applyFill="1" applyBorder="1" applyAlignment="1"/>
    <xf numFmtId="44" fontId="11" fillId="18" borderId="48" xfId="2" applyNumberFormat="1" applyFont="1" applyFill="1" applyBorder="1" applyAlignment="1"/>
    <xf numFmtId="165" fontId="12" fillId="7" borderId="29" xfId="2" applyNumberFormat="1" applyFont="1" applyFill="1" applyBorder="1" applyAlignment="1"/>
    <xf numFmtId="165" fontId="12" fillId="7" borderId="7" xfId="2" applyNumberFormat="1" applyFont="1" applyFill="1" applyBorder="1" applyAlignment="1">
      <alignment horizontal="center"/>
    </xf>
    <xf numFmtId="165" fontId="12" fillId="7" borderId="9" xfId="2" applyNumberFormat="1" applyFont="1" applyFill="1" applyBorder="1" applyAlignment="1"/>
    <xf numFmtId="165" fontId="12" fillId="10" borderId="7" xfId="2" applyNumberFormat="1" applyFont="1" applyFill="1" applyBorder="1" applyAlignment="1">
      <alignment horizontal="center"/>
    </xf>
    <xf numFmtId="165" fontId="12" fillId="10" borderId="9" xfId="2" applyNumberFormat="1" applyFont="1" applyFill="1" applyBorder="1" applyAlignment="1"/>
    <xf numFmtId="165" fontId="12" fillId="11" borderId="7" xfId="2" applyNumberFormat="1" applyFont="1" applyFill="1" applyBorder="1" applyAlignment="1">
      <alignment horizontal="center"/>
    </xf>
    <xf numFmtId="44" fontId="11" fillId="11" borderId="9" xfId="2" applyNumberFormat="1" applyFont="1" applyFill="1" applyBorder="1" applyAlignment="1"/>
    <xf numFmtId="44" fontId="11" fillId="11" borderId="4" xfId="2" applyNumberFormat="1" applyFont="1" applyFill="1" applyBorder="1" applyAlignment="1"/>
    <xf numFmtId="44" fontId="12" fillId="7" borderId="29" xfId="2" applyFont="1" applyFill="1" applyBorder="1" applyAlignment="1"/>
    <xf numFmtId="44" fontId="12" fillId="7" borderId="7" xfId="2" applyFont="1" applyFill="1" applyBorder="1" applyAlignment="1">
      <alignment horizontal="center"/>
    </xf>
    <xf numFmtId="0" fontId="0" fillId="20" borderId="0" xfId="0" applyFill="1"/>
    <xf numFmtId="0" fontId="35" fillId="0" borderId="36" xfId="0" applyFont="1" applyBorder="1"/>
    <xf numFmtId="0" fontId="12" fillId="3" borderId="33" xfId="0" applyFont="1" applyFill="1" applyBorder="1"/>
    <xf numFmtId="0" fontId="12" fillId="3" borderId="20" xfId="0" applyFont="1" applyFill="1" applyBorder="1"/>
    <xf numFmtId="0" fontId="10" fillId="3" borderId="0" xfId="0" applyFont="1" applyFill="1" applyAlignment="1">
      <alignment horizontal="center"/>
    </xf>
    <xf numFmtId="0" fontId="17" fillId="3" borderId="20" xfId="0" applyFont="1" applyFill="1" applyBorder="1"/>
    <xf numFmtId="0" fontId="10" fillId="3" borderId="0" xfId="0" applyFont="1" applyFill="1"/>
    <xf numFmtId="0" fontId="10" fillId="3" borderId="20" xfId="0" applyFont="1" applyFill="1" applyBorder="1"/>
    <xf numFmtId="0" fontId="0" fillId="3" borderId="0" xfId="0" applyFill="1" applyAlignment="1">
      <alignment wrapText="1"/>
    </xf>
    <xf numFmtId="0" fontId="12" fillId="0" borderId="0" xfId="0" applyFont="1"/>
    <xf numFmtId="44" fontId="11" fillId="18" borderId="18" xfId="2" applyNumberFormat="1" applyFont="1" applyFill="1" applyBorder="1" applyAlignment="1"/>
    <xf numFmtId="2" fontId="0" fillId="11" borderId="2" xfId="0" applyNumberFormat="1" applyFill="1" applyBorder="1" applyAlignment="1">
      <alignment horizontal="center"/>
    </xf>
    <xf numFmtId="2" fontId="0" fillId="11" borderId="5" xfId="0" applyNumberFormat="1" applyFill="1" applyBorder="1" applyAlignment="1">
      <alignment horizontal="center"/>
    </xf>
    <xf numFmtId="2" fontId="0" fillId="11" borderId="7" xfId="0" applyNumberFormat="1" applyFill="1" applyBorder="1" applyAlignment="1">
      <alignment horizontal="center"/>
    </xf>
    <xf numFmtId="0" fontId="15" fillId="0" borderId="20" xfId="0" applyFont="1" applyBorder="1"/>
    <xf numFmtId="0" fontId="19" fillId="18" borderId="0" xfId="0" applyFont="1" applyFill="1" applyBorder="1" applyAlignment="1"/>
    <xf numFmtId="44" fontId="11" fillId="0" borderId="20" xfId="2" applyFont="1" applyBorder="1" applyAlignment="1"/>
    <xf numFmtId="0" fontId="11" fillId="7" borderId="49" xfId="0" applyFont="1" applyFill="1" applyBorder="1" applyAlignment="1">
      <alignment horizontal="center" wrapText="1"/>
    </xf>
    <xf numFmtId="44" fontId="11" fillId="7" borderId="20" xfId="2" applyFont="1" applyFill="1" applyBorder="1" applyAlignment="1"/>
    <xf numFmtId="0" fontId="11" fillId="10" borderId="49" xfId="0" applyFont="1" applyFill="1" applyBorder="1" applyAlignment="1">
      <alignment horizontal="center" wrapText="1"/>
    </xf>
    <xf numFmtId="44" fontId="11" fillId="10" borderId="20" xfId="2" applyFont="1" applyFill="1" applyBorder="1" applyAlignment="1"/>
    <xf numFmtId="0" fontId="11" fillId="11" borderId="49" xfId="0" applyFont="1" applyFill="1" applyBorder="1" applyAlignment="1">
      <alignment horizontal="center"/>
    </xf>
    <xf numFmtId="44" fontId="11" fillId="11" borderId="20" xfId="2" applyFont="1" applyFill="1" applyBorder="1" applyAlignment="1"/>
    <xf numFmtId="0" fontId="7" fillId="6" borderId="1" xfId="0" applyFont="1" applyFill="1" applyBorder="1"/>
    <xf numFmtId="44" fontId="11" fillId="18" borderId="1" xfId="0" applyNumberFormat="1" applyFont="1" applyFill="1" applyBorder="1" applyAlignment="1"/>
    <xf numFmtId="44" fontId="12" fillId="7" borderId="1" xfId="2" applyFont="1" applyFill="1" applyBorder="1" applyAlignment="1"/>
    <xf numFmtId="165" fontId="12" fillId="7" borderId="1" xfId="2" applyNumberFormat="1" applyFont="1" applyFill="1" applyBorder="1" applyAlignment="1">
      <alignment horizontal="center"/>
    </xf>
    <xf numFmtId="165" fontId="12" fillId="10" borderId="1" xfId="2" applyNumberFormat="1" applyFont="1" applyFill="1" applyBorder="1" applyAlignment="1">
      <alignment horizontal="center"/>
    </xf>
    <xf numFmtId="44" fontId="12" fillId="10" borderId="1" xfId="2" applyFont="1" applyFill="1" applyBorder="1" applyAlignment="1"/>
    <xf numFmtId="165" fontId="12" fillId="11" borderId="1" xfId="2" applyNumberFormat="1" applyFont="1" applyFill="1" applyBorder="1" applyAlignment="1">
      <alignment horizontal="center"/>
    </xf>
    <xf numFmtId="44" fontId="11" fillId="18" borderId="1" xfId="2" applyNumberFormat="1" applyFont="1" applyFill="1" applyBorder="1" applyAlignment="1"/>
    <xf numFmtId="0" fontId="7" fillId="6" borderId="2" xfId="0" applyFont="1" applyFill="1" applyBorder="1"/>
    <xf numFmtId="44" fontId="12" fillId="7" borderId="3" xfId="2" applyFont="1" applyFill="1" applyBorder="1" applyAlignment="1"/>
    <xf numFmtId="165" fontId="12" fillId="7" borderId="3" xfId="2" applyNumberFormat="1" applyFont="1" applyFill="1" applyBorder="1" applyAlignment="1">
      <alignment horizontal="center"/>
    </xf>
    <xf numFmtId="165" fontId="12" fillId="10" borderId="3" xfId="2" applyNumberFormat="1" applyFont="1" applyFill="1" applyBorder="1" applyAlignment="1">
      <alignment horizontal="center"/>
    </xf>
    <xf numFmtId="44" fontId="12" fillId="10" borderId="3" xfId="2" applyFont="1" applyFill="1" applyBorder="1" applyAlignment="1"/>
    <xf numFmtId="165" fontId="12" fillId="11" borderId="3" xfId="2" applyNumberFormat="1" applyFont="1" applyFill="1" applyBorder="1" applyAlignment="1">
      <alignment horizontal="center"/>
    </xf>
    <xf numFmtId="0" fontId="7" fillId="6" borderId="5" xfId="0" applyFont="1" applyFill="1" applyBorder="1"/>
    <xf numFmtId="0" fontId="7" fillId="6" borderId="7" xfId="0" applyFont="1" applyFill="1" applyBorder="1"/>
    <xf numFmtId="44" fontId="11" fillId="18" borderId="8" xfId="2" applyNumberFormat="1" applyFont="1" applyFill="1" applyBorder="1" applyAlignment="1"/>
    <xf numFmtId="44" fontId="12" fillId="7" borderId="8" xfId="2" applyFont="1" applyFill="1" applyBorder="1" applyAlignment="1"/>
    <xf numFmtId="165" fontId="12" fillId="7" borderId="8" xfId="2" applyNumberFormat="1" applyFont="1" applyFill="1" applyBorder="1" applyAlignment="1">
      <alignment horizontal="center"/>
    </xf>
    <xf numFmtId="165" fontId="12" fillId="10" borderId="8" xfId="2" applyNumberFormat="1" applyFont="1" applyFill="1" applyBorder="1" applyAlignment="1">
      <alignment horizontal="center"/>
    </xf>
    <xf numFmtId="44" fontId="12" fillId="10" borderId="8" xfId="2" applyFont="1" applyFill="1" applyBorder="1" applyAlignment="1"/>
    <xf numFmtId="165" fontId="12" fillId="11" borderId="8" xfId="2" applyNumberFormat="1" applyFont="1" applyFill="1" applyBorder="1" applyAlignment="1">
      <alignment horizontal="center"/>
    </xf>
    <xf numFmtId="2" fontId="12" fillId="11" borderId="1" xfId="2" applyNumberFormat="1" applyFont="1" applyFill="1" applyBorder="1" applyAlignment="1">
      <alignment horizontal="center"/>
    </xf>
    <xf numFmtId="44" fontId="12" fillId="12" borderId="28" xfId="2" applyFont="1" applyFill="1" applyBorder="1" applyAlignment="1"/>
    <xf numFmtId="44" fontId="12" fillId="12" borderId="29" xfId="2" applyFont="1" applyFill="1" applyBorder="1" applyAlignment="1"/>
    <xf numFmtId="0" fontId="13" fillId="6" borderId="53" xfId="0" applyFont="1" applyFill="1" applyBorder="1"/>
    <xf numFmtId="0" fontId="3" fillId="0" borderId="10" xfId="0" applyFont="1" applyBorder="1" applyAlignment="1">
      <alignment horizontal="center" wrapText="1"/>
    </xf>
    <xf numFmtId="3" fontId="11" fillId="0" borderId="1" xfId="2" applyNumberFormat="1" applyFont="1" applyBorder="1" applyAlignment="1">
      <alignment horizontal="center"/>
    </xf>
    <xf numFmtId="0" fontId="3" fillId="0" borderId="1" xfId="0" applyFont="1" applyBorder="1" applyAlignment="1">
      <alignment horizontal="center"/>
    </xf>
    <xf numFmtId="0" fontId="3" fillId="0" borderId="52" xfId="0" applyFont="1" applyBorder="1" applyAlignment="1">
      <alignment horizontal="center"/>
    </xf>
    <xf numFmtId="4" fontId="12" fillId="7" borderId="39" xfId="2" applyNumberFormat="1" applyFont="1" applyFill="1" applyBorder="1" applyAlignment="1">
      <alignment horizontal="center"/>
    </xf>
    <xf numFmtId="4" fontId="12" fillId="7" borderId="5" xfId="2" applyNumberFormat="1" applyFont="1" applyFill="1" applyBorder="1" applyAlignment="1">
      <alignment horizontal="center"/>
    </xf>
    <xf numFmtId="4" fontId="12" fillId="7" borderId="14" xfId="2" applyNumberFormat="1" applyFont="1" applyFill="1" applyBorder="1" applyAlignment="1">
      <alignment horizontal="center"/>
    </xf>
    <xf numFmtId="4" fontId="12" fillId="10" borderId="39" xfId="2" applyNumberFormat="1" applyFont="1" applyFill="1" applyBorder="1" applyAlignment="1">
      <alignment horizontal="center"/>
    </xf>
    <xf numFmtId="4" fontId="12" fillId="10" borderId="5" xfId="2" applyNumberFormat="1" applyFont="1" applyFill="1" applyBorder="1" applyAlignment="1">
      <alignment horizontal="center"/>
    </xf>
    <xf numFmtId="4" fontId="12" fillId="10" borderId="14" xfId="2" applyNumberFormat="1" applyFont="1" applyFill="1" applyBorder="1" applyAlignment="1">
      <alignment horizontal="center"/>
    </xf>
    <xf numFmtId="4" fontId="12" fillId="10" borderId="7" xfId="2" applyNumberFormat="1" applyFont="1" applyFill="1" applyBorder="1" applyAlignment="1">
      <alignment horizontal="center"/>
    </xf>
    <xf numFmtId="4" fontId="12" fillId="11" borderId="39" xfId="2" applyNumberFormat="1" applyFont="1" applyFill="1" applyBorder="1" applyAlignment="1">
      <alignment horizontal="center"/>
    </xf>
    <xf numFmtId="4" fontId="12" fillId="11" borderId="5" xfId="2" applyNumberFormat="1" applyFont="1" applyFill="1" applyBorder="1" applyAlignment="1">
      <alignment horizontal="center"/>
    </xf>
    <xf numFmtId="4" fontId="12" fillId="11" borderId="14" xfId="2" applyNumberFormat="1" applyFont="1" applyFill="1" applyBorder="1" applyAlignment="1">
      <alignment horizontal="center"/>
    </xf>
    <xf numFmtId="4" fontId="12" fillId="11" borderId="7" xfId="2" applyNumberFormat="1" applyFont="1" applyFill="1" applyBorder="1" applyAlignment="1">
      <alignment horizontal="center"/>
    </xf>
    <xf numFmtId="0" fontId="31" fillId="3" borderId="0" xfId="0" applyFont="1" applyFill="1"/>
    <xf numFmtId="44" fontId="31" fillId="3" borderId="0" xfId="2" applyFont="1" applyFill="1"/>
    <xf numFmtId="0" fontId="31" fillId="3" borderId="0" xfId="0" applyFont="1" applyFill="1" applyAlignment="1">
      <alignment horizontal="center"/>
    </xf>
    <xf numFmtId="44" fontId="31" fillId="0" borderId="0" xfId="2" applyFont="1"/>
    <xf numFmtId="0" fontId="31" fillId="0" borderId="0" xfId="0" applyFont="1"/>
    <xf numFmtId="0" fontId="9" fillId="0" borderId="0" xfId="0" applyFont="1"/>
    <xf numFmtId="0" fontId="31" fillId="0" borderId="0" xfId="0" applyFont="1" applyAlignment="1">
      <alignment horizontal="center"/>
    </xf>
    <xf numFmtId="0" fontId="13" fillId="6" borderId="36" xfId="0" applyFont="1" applyFill="1" applyBorder="1"/>
    <xf numFmtId="44" fontId="13" fillId="6" borderId="49" xfId="2" applyFont="1" applyFill="1" applyBorder="1" applyAlignment="1">
      <alignment wrapText="1"/>
    </xf>
    <xf numFmtId="0" fontId="13" fillId="6" borderId="10" xfId="0" applyFont="1" applyFill="1" applyBorder="1" applyAlignment="1">
      <alignment horizontal="center" wrapText="1"/>
    </xf>
    <xf numFmtId="44" fontId="13" fillId="6" borderId="10" xfId="2" applyFont="1" applyFill="1" applyBorder="1" applyAlignment="1">
      <alignment wrapText="1"/>
    </xf>
    <xf numFmtId="0" fontId="31" fillId="6" borderId="10" xfId="0" applyFont="1" applyFill="1" applyBorder="1" applyAlignment="1">
      <alignment wrapText="1"/>
    </xf>
    <xf numFmtId="0" fontId="13" fillId="6" borderId="51" xfId="0" applyFont="1" applyFill="1" applyBorder="1" applyAlignment="1">
      <alignment wrapText="1"/>
    </xf>
    <xf numFmtId="3" fontId="31" fillId="0" borderId="0" xfId="0" applyNumberFormat="1" applyFont="1" applyAlignment="1">
      <alignment horizontal="center"/>
    </xf>
    <xf numFmtId="164" fontId="31" fillId="0" borderId="5" xfId="1" applyNumberFormat="1" applyFont="1" applyFill="1" applyBorder="1" applyAlignment="1">
      <alignment horizontal="center"/>
    </xf>
    <xf numFmtId="164" fontId="31" fillId="0" borderId="1" xfId="1" applyNumberFormat="1" applyFont="1" applyFill="1" applyBorder="1" applyAlignment="1">
      <alignment horizontal="center"/>
    </xf>
    <xf numFmtId="164" fontId="31" fillId="3" borderId="1" xfId="1" applyNumberFormat="1" applyFont="1" applyFill="1" applyBorder="1" applyAlignment="1">
      <alignment horizontal="center"/>
    </xf>
    <xf numFmtId="164" fontId="31" fillId="0" borderId="6" xfId="1" applyNumberFormat="1" applyFont="1" applyFill="1" applyBorder="1" applyAlignment="1">
      <alignment horizontal="center"/>
    </xf>
    <xf numFmtId="3" fontId="31" fillId="0" borderId="5" xfId="0" applyNumberFormat="1" applyFont="1" applyFill="1" applyBorder="1" applyAlignment="1">
      <alignment horizontal="center"/>
    </xf>
    <xf numFmtId="3" fontId="31" fillId="0" borderId="1" xfId="0" applyNumberFormat="1" applyFont="1" applyFill="1" applyBorder="1" applyAlignment="1">
      <alignment horizontal="center"/>
    </xf>
    <xf numFmtId="3" fontId="31" fillId="0" borderId="6" xfId="0" applyNumberFormat="1" applyFont="1" applyFill="1" applyBorder="1" applyAlignment="1">
      <alignment horizontal="center"/>
    </xf>
    <xf numFmtId="0" fontId="13" fillId="6" borderId="18" xfId="0" applyFont="1" applyFill="1" applyBorder="1"/>
    <xf numFmtId="164" fontId="31" fillId="0" borderId="6" xfId="1" applyNumberFormat="1" applyFont="1" applyBorder="1" applyAlignment="1">
      <alignment horizontal="center"/>
    </xf>
    <xf numFmtId="3" fontId="31" fillId="0" borderId="5" xfId="0" applyNumberFormat="1" applyFont="1" applyBorder="1" applyAlignment="1">
      <alignment horizontal="center"/>
    </xf>
    <xf numFmtId="3" fontId="31" fillId="0" borderId="1" xfId="0" applyNumberFormat="1" applyFont="1" applyBorder="1" applyAlignment="1">
      <alignment horizontal="center"/>
    </xf>
    <xf numFmtId="3" fontId="31" fillId="3" borderId="6" xfId="0" applyNumberFormat="1" applyFont="1" applyFill="1" applyBorder="1" applyAlignment="1">
      <alignment horizontal="center"/>
    </xf>
    <xf numFmtId="3" fontId="31" fillId="0" borderId="6" xfId="0" applyNumberFormat="1" applyFont="1" applyBorder="1" applyAlignment="1">
      <alignment horizontal="center"/>
    </xf>
    <xf numFmtId="9" fontId="31" fillId="0" borderId="1" xfId="1" applyFont="1" applyFill="1" applyBorder="1" applyAlignment="1">
      <alignment horizontal="center"/>
    </xf>
    <xf numFmtId="9" fontId="31" fillId="0" borderId="6" xfId="1" applyFont="1" applyFill="1" applyBorder="1" applyAlignment="1">
      <alignment horizontal="center"/>
    </xf>
    <xf numFmtId="0" fontId="31" fillId="2" borderId="6" xfId="0" applyFont="1" applyFill="1" applyBorder="1"/>
    <xf numFmtId="3" fontId="31" fillId="2" borderId="6" xfId="0" applyNumberFormat="1" applyFont="1" applyFill="1" applyBorder="1" applyAlignment="1">
      <alignment horizontal="center"/>
    </xf>
    <xf numFmtId="164" fontId="31" fillId="2" borderId="1" xfId="1" applyNumberFormat="1" applyFont="1" applyFill="1" applyBorder="1" applyAlignment="1">
      <alignment horizontal="center"/>
    </xf>
    <xf numFmtId="9" fontId="31" fillId="2" borderId="6" xfId="1" applyFont="1" applyFill="1" applyBorder="1" applyAlignment="1">
      <alignment horizontal="center"/>
    </xf>
    <xf numFmtId="3" fontId="31" fillId="2" borderId="1" xfId="0" applyNumberFormat="1" applyFont="1" applyFill="1" applyBorder="1" applyAlignment="1">
      <alignment horizontal="center"/>
    </xf>
    <xf numFmtId="164" fontId="31" fillId="2" borderId="28" xfId="1" applyNumberFormat="1" applyFont="1" applyFill="1" applyBorder="1" applyAlignment="1">
      <alignment horizontal="center"/>
    </xf>
    <xf numFmtId="164" fontId="31" fillId="2" borderId="5" xfId="1" applyNumberFormat="1" applyFont="1" applyFill="1" applyBorder="1" applyAlignment="1">
      <alignment horizontal="center"/>
    </xf>
    <xf numFmtId="9" fontId="31" fillId="2" borderId="28" xfId="1" applyFont="1" applyFill="1" applyBorder="1" applyAlignment="1">
      <alignment horizontal="center"/>
    </xf>
    <xf numFmtId="9" fontId="31" fillId="0" borderId="5" xfId="1" applyFont="1" applyFill="1" applyBorder="1" applyAlignment="1">
      <alignment horizontal="center"/>
    </xf>
    <xf numFmtId="9" fontId="31" fillId="0" borderId="28" xfId="1" applyFont="1" applyFill="1" applyBorder="1" applyAlignment="1">
      <alignment horizontal="center"/>
    </xf>
    <xf numFmtId="164" fontId="31" fillId="0" borderId="7" xfId="1" applyNumberFormat="1" applyFont="1" applyFill="1" applyBorder="1" applyAlignment="1">
      <alignment horizontal="center"/>
    </xf>
    <xf numFmtId="9" fontId="31" fillId="0" borderId="7" xfId="1" applyFont="1" applyFill="1" applyBorder="1" applyAlignment="1">
      <alignment horizontal="center"/>
    </xf>
    <xf numFmtId="164" fontId="31" fillId="3" borderId="8" xfId="1" applyNumberFormat="1" applyFont="1" applyFill="1" applyBorder="1" applyAlignment="1">
      <alignment horizontal="center"/>
    </xf>
    <xf numFmtId="9" fontId="31" fillId="0" borderId="29" xfId="1" applyFont="1" applyFill="1" applyBorder="1" applyAlignment="1">
      <alignment horizontal="center"/>
    </xf>
    <xf numFmtId="0" fontId="31" fillId="0" borderId="7" xfId="0" applyFont="1" applyBorder="1"/>
    <xf numFmtId="0" fontId="31" fillId="0" borderId="8" xfId="0" applyFont="1" applyBorder="1"/>
    <xf numFmtId="3" fontId="31" fillId="0" borderId="8" xfId="0" applyNumberFormat="1" applyFont="1" applyBorder="1" applyAlignment="1">
      <alignment horizontal="center"/>
    </xf>
    <xf numFmtId="3" fontId="31" fillId="0" borderId="9" xfId="0" applyNumberFormat="1" applyFont="1" applyBorder="1" applyAlignment="1">
      <alignment horizontal="center"/>
    </xf>
    <xf numFmtId="9" fontId="9" fillId="0" borderId="0" xfId="1" applyFont="1"/>
    <xf numFmtId="164" fontId="9" fillId="0" borderId="0" xfId="0" applyNumberFormat="1" applyFont="1" applyAlignment="1">
      <alignment horizontal="center"/>
    </xf>
    <xf numFmtId="164" fontId="9" fillId="3" borderId="0" xfId="0" applyNumberFormat="1" applyFont="1" applyFill="1"/>
    <xf numFmtId="164" fontId="9" fillId="0" borderId="0" xfId="0" applyNumberFormat="1" applyFont="1"/>
    <xf numFmtId="0" fontId="31" fillId="0" borderId="39" xfId="0" applyFont="1" applyBorder="1"/>
    <xf numFmtId="0" fontId="31" fillId="0" borderId="23" xfId="0" applyFont="1" applyBorder="1"/>
    <xf numFmtId="3" fontId="31" fillId="0" borderId="23" xfId="0" applyNumberFormat="1" applyFont="1" applyBorder="1" applyAlignment="1">
      <alignment horizontal="center"/>
    </xf>
    <xf numFmtId="3" fontId="31" fillId="0" borderId="24" xfId="0" applyNumberFormat="1" applyFont="1" applyBorder="1" applyAlignment="1">
      <alignment horizontal="center"/>
    </xf>
    <xf numFmtId="0" fontId="9" fillId="9" borderId="0" xfId="0" applyFont="1" applyFill="1"/>
    <xf numFmtId="9" fontId="9" fillId="9" borderId="0" xfId="1" applyFont="1" applyFill="1"/>
    <xf numFmtId="164" fontId="9" fillId="9" borderId="0" xfId="0" applyNumberFormat="1" applyFont="1" applyFill="1" applyAlignment="1">
      <alignment horizontal="center"/>
    </xf>
    <xf numFmtId="164" fontId="38" fillId="5" borderId="0" xfId="0" applyNumberFormat="1" applyFont="1" applyFill="1" applyAlignment="1">
      <alignment horizontal="right"/>
    </xf>
    <xf numFmtId="164" fontId="9" fillId="9" borderId="0" xfId="0" applyNumberFormat="1" applyFont="1" applyFill="1"/>
    <xf numFmtId="0" fontId="31" fillId="0" borderId="5" xfId="0" applyFont="1" applyBorder="1"/>
    <xf numFmtId="0" fontId="31" fillId="0" borderId="1" xfId="0" applyFont="1" applyBorder="1"/>
    <xf numFmtId="0" fontId="9" fillId="4" borderId="0" xfId="0" applyFont="1" applyFill="1"/>
    <xf numFmtId="9" fontId="9" fillId="4" borderId="0" xfId="1" applyFont="1" applyFill="1"/>
    <xf numFmtId="164" fontId="9" fillId="4" borderId="0" xfId="0" applyNumberFormat="1" applyFont="1" applyFill="1" applyAlignment="1">
      <alignment horizontal="center"/>
    </xf>
    <xf numFmtId="164" fontId="9" fillId="8" borderId="0" xfId="0" applyNumberFormat="1" applyFont="1" applyFill="1"/>
    <xf numFmtId="0" fontId="13" fillId="6" borderId="49" xfId="0" applyFont="1" applyFill="1" applyBorder="1"/>
    <xf numFmtId="0" fontId="13" fillId="6" borderId="10" xfId="0" applyFont="1" applyFill="1" applyBorder="1" applyAlignment="1">
      <alignment wrapText="1"/>
    </xf>
    <xf numFmtId="0" fontId="38" fillId="5" borderId="10" xfId="0" applyFont="1" applyFill="1" applyBorder="1" applyAlignment="1">
      <alignment wrapText="1"/>
    </xf>
    <xf numFmtId="164" fontId="9" fillId="0" borderId="1" xfId="1" applyNumberFormat="1" applyFont="1" applyFill="1" applyBorder="1" applyAlignment="1">
      <alignment horizontal="center"/>
    </xf>
    <xf numFmtId="164" fontId="31" fillId="0" borderId="1" xfId="1" applyNumberFormat="1" applyFont="1" applyBorder="1" applyAlignment="1">
      <alignment horizontal="center"/>
    </xf>
    <xf numFmtId="2" fontId="31" fillId="0" borderId="1" xfId="0" applyNumberFormat="1" applyFont="1" applyBorder="1"/>
    <xf numFmtId="165" fontId="31" fillId="0" borderId="1" xfId="0" applyNumberFormat="1" applyFont="1" applyBorder="1" applyAlignment="1">
      <alignment horizontal="center"/>
    </xf>
    <xf numFmtId="165" fontId="39" fillId="5" borderId="1" xfId="0" applyNumberFormat="1" applyFont="1" applyFill="1" applyBorder="1" applyAlignment="1">
      <alignment horizontal="right"/>
    </xf>
    <xf numFmtId="0" fontId="39" fillId="5" borderId="1" xfId="0" applyFont="1" applyFill="1" applyBorder="1"/>
    <xf numFmtId="2" fontId="39" fillId="5" borderId="1" xfId="0" applyNumberFormat="1" applyFont="1" applyFill="1" applyBorder="1"/>
    <xf numFmtId="165" fontId="39" fillId="5" borderId="1" xfId="0" applyNumberFormat="1" applyFont="1" applyFill="1" applyBorder="1"/>
    <xf numFmtId="2" fontId="31" fillId="0" borderId="1" xfId="0" applyNumberFormat="1" applyFont="1" applyFill="1" applyBorder="1" applyAlignment="1">
      <alignment horizontal="center"/>
    </xf>
    <xf numFmtId="165" fontId="31" fillId="0" borderId="1" xfId="0" applyNumberFormat="1" applyFont="1" applyFill="1" applyBorder="1" applyAlignment="1">
      <alignment horizontal="center"/>
    </xf>
    <xf numFmtId="2" fontId="31" fillId="0" borderId="1" xfId="0" applyNumberFormat="1" applyFont="1" applyBorder="1" applyAlignment="1">
      <alignment horizontal="center"/>
    </xf>
    <xf numFmtId="164" fontId="31" fillId="2" borderId="1" xfId="1" applyNumberFormat="1" applyFont="1" applyFill="1" applyBorder="1"/>
    <xf numFmtId="0" fontId="31" fillId="3" borderId="1" xfId="0" applyFont="1" applyFill="1" applyBorder="1"/>
    <xf numFmtId="0" fontId="13" fillId="6" borderId="50" xfId="0" applyFont="1" applyFill="1" applyBorder="1"/>
    <xf numFmtId="164" fontId="31" fillId="0" borderId="15" xfId="1" applyNumberFormat="1" applyFont="1" applyFill="1" applyBorder="1" applyAlignment="1">
      <alignment horizontal="center"/>
    </xf>
    <xf numFmtId="164" fontId="31" fillId="3" borderId="15" xfId="1" applyNumberFormat="1" applyFont="1" applyFill="1" applyBorder="1" applyAlignment="1">
      <alignment horizontal="center"/>
    </xf>
    <xf numFmtId="0" fontId="31" fillId="0" borderId="15" xfId="0" applyFont="1" applyBorder="1"/>
    <xf numFmtId="0" fontId="39" fillId="5" borderId="15" xfId="0" applyFont="1" applyFill="1" applyBorder="1"/>
    <xf numFmtId="0" fontId="9" fillId="0" borderId="27" xfId="0" applyFont="1" applyBorder="1"/>
    <xf numFmtId="164" fontId="9" fillId="0" borderId="23" xfId="0" applyNumberFormat="1" applyFont="1" applyBorder="1" applyAlignment="1">
      <alignment horizontal="center"/>
    </xf>
    <xf numFmtId="164" fontId="9" fillId="3" borderId="23" xfId="0" applyNumberFormat="1" applyFont="1" applyFill="1" applyBorder="1"/>
    <xf numFmtId="0" fontId="31" fillId="0" borderId="34" xfId="0" applyFont="1" applyBorder="1"/>
    <xf numFmtId="0" fontId="31" fillId="0" borderId="0" xfId="0" applyFont="1" applyBorder="1"/>
    <xf numFmtId="0" fontId="31" fillId="0" borderId="20" xfId="0" applyFont="1" applyBorder="1"/>
    <xf numFmtId="0" fontId="39" fillId="5" borderId="0" xfId="0" applyFont="1" applyFill="1"/>
    <xf numFmtId="0" fontId="9" fillId="9" borderId="28" xfId="0" applyFont="1" applyFill="1" applyBorder="1"/>
    <xf numFmtId="164" fontId="9" fillId="9" borderId="1" xfId="0" applyNumberFormat="1" applyFont="1" applyFill="1" applyBorder="1" applyAlignment="1">
      <alignment horizontal="center"/>
    </xf>
    <xf numFmtId="164" fontId="38" fillId="5" borderId="1" xfId="0" applyNumberFormat="1" applyFont="1" applyFill="1" applyBorder="1" applyAlignment="1">
      <alignment horizontal="right"/>
    </xf>
    <xf numFmtId="164" fontId="9" fillId="9" borderId="6" xfId="0" applyNumberFormat="1" applyFont="1" applyFill="1" applyBorder="1"/>
    <xf numFmtId="0" fontId="9" fillId="4" borderId="29" xfId="0" applyFont="1" applyFill="1" applyBorder="1"/>
    <xf numFmtId="164" fontId="9" fillId="4" borderId="8" xfId="0" applyNumberFormat="1" applyFont="1" applyFill="1" applyBorder="1" applyAlignment="1">
      <alignment horizontal="center"/>
    </xf>
    <xf numFmtId="164" fontId="38" fillId="5" borderId="8" xfId="0" applyNumberFormat="1" applyFont="1" applyFill="1" applyBorder="1" applyAlignment="1">
      <alignment horizontal="right"/>
    </xf>
    <xf numFmtId="164" fontId="9" fillId="4" borderId="9" xfId="0" applyNumberFormat="1" applyFont="1" applyFill="1" applyBorder="1"/>
    <xf numFmtId="0" fontId="31" fillId="0" borderId="35" xfId="0" applyFont="1" applyBorder="1"/>
    <xf numFmtId="0" fontId="31" fillId="0" borderId="31" xfId="0" applyFont="1" applyBorder="1"/>
    <xf numFmtId="0" fontId="31" fillId="0" borderId="36" xfId="0" applyFont="1" applyBorder="1"/>
    <xf numFmtId="0" fontId="41" fillId="3" borderId="0" xfId="0" applyFont="1" applyFill="1"/>
    <xf numFmtId="0" fontId="42" fillId="0" borderId="0" xfId="0" applyFont="1"/>
    <xf numFmtId="0" fontId="43" fillId="6" borderId="25" xfId="0" applyFont="1" applyFill="1" applyBorder="1"/>
    <xf numFmtId="0" fontId="43" fillId="6" borderId="18" xfId="0" applyFont="1" applyFill="1" applyBorder="1"/>
    <xf numFmtId="0" fontId="44" fillId="6" borderId="47" xfId="0" applyFont="1" applyFill="1" applyBorder="1"/>
    <xf numFmtId="0" fontId="45" fillId="6" borderId="18" xfId="0" applyFont="1" applyFill="1" applyBorder="1"/>
    <xf numFmtId="0" fontId="46" fillId="6" borderId="18" xfId="0" applyFont="1" applyFill="1" applyBorder="1"/>
    <xf numFmtId="0" fontId="47" fillId="3" borderId="0" xfId="0" applyFont="1" applyFill="1"/>
    <xf numFmtId="0" fontId="13" fillId="0" borderId="0" xfId="0" applyFont="1" applyBorder="1" applyAlignment="1">
      <alignment horizontal="center"/>
    </xf>
    <xf numFmtId="0" fontId="45" fillId="6" borderId="25" xfId="0" applyFont="1" applyFill="1" applyBorder="1"/>
    <xf numFmtId="0" fontId="44" fillId="6" borderId="18" xfId="0" applyFont="1" applyFill="1" applyBorder="1"/>
    <xf numFmtId="0" fontId="43" fillId="6" borderId="47" xfId="0" applyFont="1" applyFill="1" applyBorder="1"/>
    <xf numFmtId="0" fontId="45" fillId="6" borderId="47" xfId="0" applyFont="1" applyFill="1" applyBorder="1"/>
    <xf numFmtId="0" fontId="39" fillId="5" borderId="3" xfId="0" applyFont="1" applyFill="1" applyBorder="1"/>
    <xf numFmtId="44" fontId="11" fillId="18" borderId="3" xfId="2" applyNumberFormat="1" applyFont="1" applyFill="1" applyBorder="1" applyAlignment="1"/>
    <xf numFmtId="9" fontId="31" fillId="2" borderId="5" xfId="1" applyFont="1" applyFill="1" applyBorder="1" applyAlignment="1">
      <alignment horizontal="center"/>
    </xf>
    <xf numFmtId="0" fontId="31" fillId="0" borderId="1" xfId="0" applyFont="1" applyBorder="1" applyAlignment="1">
      <alignment horizontal="center"/>
    </xf>
    <xf numFmtId="0" fontId="46" fillId="6" borderId="47" xfId="0" applyFont="1" applyFill="1" applyBorder="1"/>
    <xf numFmtId="0" fontId="44" fillId="6" borderId="25" xfId="0" applyFont="1" applyFill="1" applyBorder="1"/>
    <xf numFmtId="164" fontId="31" fillId="2" borderId="6" xfId="1" applyNumberFormat="1" applyFont="1" applyFill="1" applyBorder="1" applyAlignment="1">
      <alignment horizontal="center"/>
    </xf>
    <xf numFmtId="44" fontId="11" fillId="0" borderId="54" xfId="2" applyFont="1" applyBorder="1" applyAlignment="1">
      <alignment wrapText="1"/>
    </xf>
    <xf numFmtId="0" fontId="3" fillId="0" borderId="55" xfId="0" applyFont="1" applyBorder="1" applyAlignment="1">
      <alignment horizontal="center" wrapText="1"/>
    </xf>
    <xf numFmtId="0" fontId="52" fillId="6" borderId="28" xfId="0" applyFont="1" applyFill="1" applyBorder="1"/>
    <xf numFmtId="0" fontId="52" fillId="6" borderId="1" xfId="0" applyFont="1" applyFill="1" applyBorder="1"/>
    <xf numFmtId="0" fontId="3" fillId="5" borderId="28" xfId="0" applyFont="1" applyFill="1" applyBorder="1"/>
    <xf numFmtId="0" fontId="15" fillId="0" borderId="20" xfId="0" applyFont="1" applyBorder="1" applyAlignment="1">
      <alignment wrapText="1"/>
    </xf>
    <xf numFmtId="3" fontId="31" fillId="18" borderId="5" xfId="0" applyNumberFormat="1" applyFont="1" applyFill="1" applyBorder="1" applyAlignment="1">
      <alignment horizontal="center"/>
    </xf>
    <xf numFmtId="3" fontId="31" fillId="18" borderId="1" xfId="0" applyNumberFormat="1" applyFont="1" applyFill="1" applyBorder="1" applyAlignment="1">
      <alignment horizontal="center"/>
    </xf>
    <xf numFmtId="2" fontId="31" fillId="18" borderId="1" xfId="0" applyNumberFormat="1" applyFont="1" applyFill="1" applyBorder="1"/>
    <xf numFmtId="0" fontId="46" fillId="6" borderId="25" xfId="0" applyFont="1" applyFill="1" applyBorder="1"/>
    <xf numFmtId="0" fontId="44" fillId="18" borderId="47" xfId="0" applyFont="1" applyFill="1" applyBorder="1"/>
    <xf numFmtId="164" fontId="31" fillId="18" borderId="1" xfId="1" applyNumberFormat="1" applyFont="1" applyFill="1" applyBorder="1" applyAlignment="1">
      <alignment horizontal="center"/>
    </xf>
    <xf numFmtId="2" fontId="31" fillId="18" borderId="1" xfId="0" applyNumberFormat="1" applyFont="1" applyFill="1" applyBorder="1" applyAlignment="1">
      <alignment horizontal="center"/>
    </xf>
    <xf numFmtId="0" fontId="40" fillId="3" borderId="0" xfId="0" applyFont="1" applyFill="1" applyAlignment="1"/>
    <xf numFmtId="44" fontId="9" fillId="2" borderId="0" xfId="2" applyFont="1" applyFill="1" applyAlignment="1">
      <alignment horizontal="left"/>
    </xf>
    <xf numFmtId="0" fontId="9" fillId="2" borderId="0" xfId="0" applyFont="1" applyFill="1" applyAlignment="1">
      <alignment horizontal="left"/>
    </xf>
    <xf numFmtId="0" fontId="9" fillId="0" borderId="0" xfId="0" applyFont="1" applyAlignment="1">
      <alignment horizontal="left"/>
    </xf>
    <xf numFmtId="0" fontId="9" fillId="0" borderId="20" xfId="0" applyFont="1" applyBorder="1" applyAlignment="1">
      <alignment horizontal="left"/>
    </xf>
    <xf numFmtId="0" fontId="13" fillId="0" borderId="32" xfId="0" applyFont="1" applyBorder="1" applyAlignment="1">
      <alignment horizontal="center"/>
    </xf>
    <xf numFmtId="0" fontId="13" fillId="0" borderId="42" xfId="0" applyFont="1" applyBorder="1" applyAlignment="1">
      <alignment horizontal="center"/>
    </xf>
    <xf numFmtId="0" fontId="13" fillId="0" borderId="33" xfId="0" applyFont="1" applyBorder="1" applyAlignment="1">
      <alignment horizontal="center"/>
    </xf>
    <xf numFmtId="0" fontId="10" fillId="3" borderId="34" xfId="0" applyFont="1" applyFill="1" applyBorder="1" applyAlignment="1">
      <alignment wrapText="1"/>
    </xf>
    <xf numFmtId="0" fontId="10" fillId="3" borderId="0" xfId="0" applyFont="1" applyFill="1" applyAlignment="1">
      <alignment wrapText="1"/>
    </xf>
    <xf numFmtId="0" fontId="10" fillId="3" borderId="20" xfId="0" applyFont="1" applyFill="1" applyBorder="1" applyAlignment="1">
      <alignment wrapText="1"/>
    </xf>
    <xf numFmtId="0" fontId="25" fillId="3" borderId="21" xfId="0" applyFont="1" applyFill="1" applyBorder="1" applyAlignment="1">
      <alignment horizontal="center" wrapText="1"/>
    </xf>
    <xf numFmtId="0" fontId="25" fillId="0" borderId="22" xfId="0" applyFont="1" applyBorder="1" applyAlignment="1">
      <alignment horizontal="center" wrapText="1"/>
    </xf>
    <xf numFmtId="0" fontId="25" fillId="0" borderId="12" xfId="0" applyFont="1" applyBorder="1" applyAlignment="1">
      <alignment horizontal="center" wrapText="1"/>
    </xf>
    <xf numFmtId="0" fontId="0" fillId="3" borderId="34" xfId="0" applyFill="1" applyBorder="1" applyAlignment="1">
      <alignment wrapText="1"/>
    </xf>
    <xf numFmtId="0" fontId="0" fillId="3" borderId="0" xfId="0" applyFill="1" applyAlignment="1">
      <alignment wrapText="1"/>
    </xf>
    <xf numFmtId="0" fontId="0" fillId="3" borderId="20" xfId="0" applyFill="1" applyBorder="1" applyAlignment="1">
      <alignment wrapText="1"/>
    </xf>
    <xf numFmtId="0" fontId="10" fillId="3" borderId="34" xfId="0" applyFont="1" applyFill="1" applyBorder="1"/>
    <xf numFmtId="0" fontId="10" fillId="3" borderId="0" xfId="0" applyFont="1" applyFill="1"/>
    <xf numFmtId="0" fontId="10" fillId="3" borderId="20" xfId="0" applyFont="1" applyFill="1" applyBorder="1"/>
    <xf numFmtId="0" fontId="27" fillId="0" borderId="0" xfId="0" applyFont="1" applyAlignment="1">
      <alignment wrapText="1"/>
    </xf>
    <xf numFmtId="0" fontId="28" fillId="0" borderId="0" xfId="0" applyFont="1" applyAlignment="1">
      <alignment wrapText="1"/>
    </xf>
    <xf numFmtId="0" fontId="10" fillId="0" borderId="0" xfId="0" applyFont="1" applyAlignment="1">
      <alignment wrapText="1"/>
    </xf>
    <xf numFmtId="0" fontId="0" fillId="0" borderId="0" xfId="0" applyAlignment="1">
      <alignment wrapText="1"/>
    </xf>
    <xf numFmtId="0" fontId="0" fillId="0" borderId="20" xfId="0" applyBorder="1" applyAlignment="1">
      <alignment wrapText="1"/>
    </xf>
    <xf numFmtId="0" fontId="0" fillId="0" borderId="34" xfId="0" applyBorder="1" applyAlignment="1">
      <alignment wrapText="1"/>
    </xf>
    <xf numFmtId="0" fontId="26" fillId="3" borderId="42" xfId="0" applyFont="1" applyFill="1" applyBorder="1" applyAlignment="1">
      <alignment horizontal="center" wrapText="1"/>
    </xf>
    <xf numFmtId="0" fontId="26" fillId="0" borderId="42" xfId="0" applyFont="1" applyBorder="1" applyAlignment="1">
      <alignment horizontal="center" wrapText="1"/>
    </xf>
    <xf numFmtId="0" fontId="23" fillId="5" borderId="0" xfId="0" applyFont="1" applyFill="1" applyAlignment="1">
      <alignment horizontal="center"/>
    </xf>
    <xf numFmtId="0" fontId="24" fillId="0" borderId="0" xfId="0" applyFont="1" applyAlignment="1">
      <alignment horizontal="center"/>
    </xf>
    <xf numFmtId="0" fontId="29" fillId="5" borderId="0" xfId="0" applyFont="1" applyFill="1" applyAlignment="1">
      <alignment horizontal="center"/>
    </xf>
    <xf numFmtId="0" fontId="30" fillId="0" borderId="0" xfId="0" applyFont="1" applyAlignment="1">
      <alignment horizontal="center"/>
    </xf>
    <xf numFmtId="0" fontId="33" fillId="0" borderId="0" xfId="0" applyFont="1" applyAlignment="1">
      <alignment wrapText="1"/>
    </xf>
    <xf numFmtId="0" fontId="34" fillId="0" borderId="0" xfId="0" applyFont="1" applyAlignment="1">
      <alignment wrapText="1"/>
    </xf>
    <xf numFmtId="0" fontId="34" fillId="0" borderId="31" xfId="0" applyFont="1" applyBorder="1" applyAlignment="1">
      <alignment wrapText="1"/>
    </xf>
    <xf numFmtId="0" fontId="31" fillId="3" borderId="34" xfId="0" applyFont="1" applyFill="1" applyBorder="1" applyAlignment="1">
      <alignment wrapText="1"/>
    </xf>
    <xf numFmtId="0" fontId="31" fillId="0" borderId="0" xfId="0" applyFont="1" applyAlignment="1">
      <alignment wrapText="1"/>
    </xf>
    <xf numFmtId="0" fontId="31" fillId="0" borderId="20" xfId="0" applyFont="1" applyBorder="1" applyAlignment="1">
      <alignment wrapText="1"/>
    </xf>
    <xf numFmtId="0" fontId="32" fillId="3" borderId="34" xfId="0" applyFont="1" applyFill="1" applyBorder="1" applyAlignment="1">
      <alignment wrapText="1"/>
    </xf>
    <xf numFmtId="0" fontId="32" fillId="0" borderId="0" xfId="0" applyFont="1" applyAlignment="1">
      <alignment wrapText="1"/>
    </xf>
    <xf numFmtId="0" fontId="32" fillId="0" borderId="20" xfId="0" applyFont="1" applyBorder="1" applyAlignment="1">
      <alignment wrapText="1"/>
    </xf>
    <xf numFmtId="0" fontId="37" fillId="0" borderId="0" xfId="0" applyFont="1" applyAlignment="1">
      <alignment wrapText="1"/>
    </xf>
    <xf numFmtId="0" fontId="32" fillId="0" borderId="0" xfId="0" applyFont="1" applyAlignment="1"/>
    <xf numFmtId="0" fontId="31" fillId="3" borderId="0" xfId="0" applyFont="1" applyFill="1" applyBorder="1" applyAlignment="1">
      <alignment wrapText="1"/>
    </xf>
    <xf numFmtId="0" fontId="31" fillId="3" borderId="20" xfId="0" applyFont="1" applyFill="1" applyBorder="1" applyAlignment="1">
      <alignment wrapText="1"/>
    </xf>
    <xf numFmtId="0" fontId="32" fillId="3" borderId="0" xfId="0" applyFont="1" applyFill="1" applyBorder="1" applyAlignment="1">
      <alignment wrapText="1"/>
    </xf>
    <xf numFmtId="0" fontId="32" fillId="3" borderId="20" xfId="0" applyFont="1" applyFill="1" applyBorder="1" applyAlignment="1">
      <alignment wrapText="1"/>
    </xf>
    <xf numFmtId="0" fontId="23" fillId="5" borderId="0" xfId="0" applyFont="1" applyFill="1" applyAlignment="1">
      <alignment horizontal="center" wrapText="1"/>
    </xf>
    <xf numFmtId="0" fontId="24" fillId="0" borderId="0" xfId="0" applyFont="1" applyAlignment="1">
      <alignment horizontal="center" wrapText="1"/>
    </xf>
    <xf numFmtId="0" fontId="20" fillId="5" borderId="0" xfId="0" applyFont="1" applyFill="1" applyBorder="1" applyAlignment="1">
      <alignment wrapText="1"/>
    </xf>
    <xf numFmtId="0" fontId="21" fillId="5" borderId="31" xfId="0" applyFont="1" applyFill="1" applyBorder="1" applyAlignment="1">
      <alignment wrapText="1"/>
    </xf>
  </cellXfs>
  <cellStyles count="3">
    <cellStyle name="Currency" xfId="2" builtinId="4"/>
    <cellStyle name="Normal" xfId="0" builtinId="0"/>
    <cellStyle name="Per cent" xfId="1" builtinId="5"/>
  </cellStyles>
  <dxfs count="114">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5"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5"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0"/>
        <name val="Calibri"/>
        <family val="2"/>
        <scheme val="minor"/>
      </font>
      <fill>
        <patternFill patternType="solid">
          <fgColor indexed="64"/>
          <bgColor theme="1"/>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0"/>
        <name val="Calibri"/>
        <family val="2"/>
        <scheme val="minor"/>
      </font>
      <fill>
        <patternFill patternType="solid">
          <fgColor indexed="64"/>
          <bgColor theme="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4"/>
        <color rgb="FF0070C0"/>
        <name val="Calibri"/>
        <family val="2"/>
        <scheme val="minor"/>
      </font>
      <fill>
        <patternFill patternType="solid">
          <fgColor indexed="64"/>
          <bgColor rgb="FFFFFFCC"/>
        </patternFill>
      </fill>
      <border diagonalUp="0" diagonalDown="0" outline="0">
        <left/>
        <right style="thin">
          <color auto="1"/>
        </right>
        <top style="thin">
          <color auto="1"/>
        </top>
        <bottom style="thin">
          <color auto="1"/>
        </bottom>
      </border>
    </dxf>
    <dxf>
      <border outline="0">
        <left style="medium">
          <color auto="1"/>
        </left>
        <right style="medium">
          <color auto="1"/>
        </right>
        <top style="medium">
          <color indexed="64"/>
        </top>
        <bottom style="medium">
          <color auto="1"/>
        </bottom>
      </border>
    </dxf>
    <dxf>
      <font>
        <strike val="0"/>
        <outline val="0"/>
        <shadow val="0"/>
        <u val="none"/>
        <vertAlign val="baseline"/>
        <sz val="14"/>
        <name val="Calibri"/>
        <family val="2"/>
        <scheme val="minor"/>
      </font>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4"/>
        <name val="Calibri"/>
        <family val="2"/>
        <scheme val="minor"/>
      </font>
      <numFmt numFmtId="3" formatCode="#,##0"/>
      <alignment horizontal="center" vertical="bottom" textRotation="0" wrapText="0" indent="0" justifyLastLine="0" shrinkToFit="0" readingOrder="0"/>
      <border diagonalUp="0" diagonalDown="0" outline="0">
        <left style="thin">
          <color auto="1"/>
        </left>
        <right style="medium">
          <color auto="1"/>
        </right>
        <top style="thin">
          <color auto="1"/>
        </top>
        <bottom style="thin">
          <color auto="1"/>
        </bottom>
      </border>
    </dxf>
    <dxf>
      <font>
        <strike val="0"/>
        <outline val="0"/>
        <shadow val="0"/>
        <u val="none"/>
        <vertAlign val="baseline"/>
        <sz val="14"/>
        <name val="Calibri"/>
        <family val="2"/>
        <scheme val="minor"/>
      </font>
      <numFmt numFmtId="3" formatCode="#,##0"/>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medium">
          <color indexed="64"/>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style="thin">
          <color auto="1"/>
        </bottom>
      </border>
    </dxf>
    <dxf>
      <font>
        <b/>
        <i val="0"/>
        <strike val="0"/>
        <condense val="0"/>
        <extend val="0"/>
        <outline val="0"/>
        <shadow val="0"/>
        <u val="none"/>
        <vertAlign val="baseline"/>
        <sz val="14"/>
        <color rgb="FF0070C0"/>
        <name val="Calibri"/>
        <family val="2"/>
        <scheme val="minor"/>
      </font>
      <fill>
        <patternFill patternType="solid">
          <fgColor indexed="64"/>
          <bgColor rgb="FFFFFFCC"/>
        </patternFill>
      </fill>
      <border diagonalUp="0" diagonalDown="0" outline="0">
        <left/>
        <right/>
        <top style="thin">
          <color auto="1"/>
        </top>
        <bottom style="thin">
          <color auto="1"/>
        </bottom>
      </border>
    </dxf>
    <dxf>
      <border outline="0">
        <left style="medium">
          <color auto="1"/>
        </left>
        <top style="medium">
          <color indexed="64"/>
        </top>
      </border>
    </dxf>
    <dxf>
      <font>
        <strike val="0"/>
        <outline val="0"/>
        <shadow val="0"/>
        <u val="none"/>
        <vertAlign val="baseline"/>
        <sz val="14"/>
        <name val="Calibri"/>
        <family val="2"/>
        <scheme val="minor"/>
      </font>
    </dxf>
    <dxf>
      <font>
        <b/>
        <i val="0"/>
        <strike val="0"/>
        <condense val="0"/>
        <extend val="0"/>
        <outline val="0"/>
        <shadow val="0"/>
        <u val="none"/>
        <vertAlign val="baseline"/>
        <sz val="14"/>
        <color rgb="FF0070C0"/>
        <name val="Calibri"/>
        <family val="2"/>
        <scheme val="minor"/>
      </font>
      <fill>
        <patternFill patternType="solid">
          <fgColor indexed="64"/>
          <bgColor rgb="FFFFFFCC"/>
        </patternFill>
      </fill>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00FF"/>
      <color rgb="FFFFFFCC"/>
      <color rgb="FF00FF00"/>
      <color rgb="FFFFFFFF"/>
      <color rgb="FFFF33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1238251</xdr:colOff>
      <xdr:row>0</xdr:row>
      <xdr:rowOff>38100</xdr:rowOff>
    </xdr:from>
    <xdr:to>
      <xdr:col>1</xdr:col>
      <xdr:colOff>1495204</xdr:colOff>
      <xdr:row>7</xdr:row>
      <xdr:rowOff>70631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238251" y="38100"/>
          <a:ext cx="4166633" cy="1738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1343025</xdr:colOff>
      <xdr:row>0</xdr:row>
      <xdr:rowOff>76200</xdr:rowOff>
    </xdr:from>
    <xdr:ext cx="3538962" cy="1362075"/>
    <xdr:pic>
      <xdr:nvPicPr>
        <xdr:cNvPr id="2" name="Picture 1">
          <a:extLst>
            <a:ext uri="{FF2B5EF4-FFF2-40B4-BE49-F238E27FC236}">
              <a16:creationId xmlns:a16="http://schemas.microsoft.com/office/drawing/2014/main" id="{48842EE7-F25B-4EDE-86A1-C09425B607BE}"/>
            </a:ext>
          </a:extLst>
        </xdr:cNvPr>
        <xdr:cNvPicPr>
          <a:picLocks noChangeAspect="1"/>
        </xdr:cNvPicPr>
      </xdr:nvPicPr>
      <xdr:blipFill>
        <a:blip xmlns:r="http://schemas.openxmlformats.org/officeDocument/2006/relationships" r:embed="rId1"/>
        <a:stretch>
          <a:fillRect/>
        </a:stretch>
      </xdr:blipFill>
      <xdr:spPr>
        <a:xfrm>
          <a:off x="5772150" y="76200"/>
          <a:ext cx="3538962" cy="13620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1343025</xdr:colOff>
      <xdr:row>0</xdr:row>
      <xdr:rowOff>76200</xdr:rowOff>
    </xdr:from>
    <xdr:to>
      <xdr:col>6</xdr:col>
      <xdr:colOff>129012</xdr:colOff>
      <xdr:row>0</xdr:row>
      <xdr:rowOff>1438275</xdr:rowOff>
    </xdr:to>
    <xdr:pic>
      <xdr:nvPicPr>
        <xdr:cNvPr id="2" name="Picture 1">
          <a:extLst>
            <a:ext uri="{FF2B5EF4-FFF2-40B4-BE49-F238E27FC236}">
              <a16:creationId xmlns:a16="http://schemas.microsoft.com/office/drawing/2014/main" id="{793A5436-97DA-4360-93A5-55E9A729D01F}"/>
            </a:ext>
          </a:extLst>
        </xdr:cNvPr>
        <xdr:cNvPicPr>
          <a:picLocks noChangeAspect="1"/>
        </xdr:cNvPicPr>
      </xdr:nvPicPr>
      <xdr:blipFill>
        <a:blip xmlns:r="http://schemas.openxmlformats.org/officeDocument/2006/relationships" r:embed="rId1"/>
        <a:stretch>
          <a:fillRect/>
        </a:stretch>
      </xdr:blipFill>
      <xdr:spPr>
        <a:xfrm>
          <a:off x="5476875" y="76200"/>
          <a:ext cx="3538962" cy="13620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12605A-393B-4AF4-9653-07D91C257A57}" name="Table3" displayName="Table3" ref="A11:M45" totalsRowShown="0" headerRowDxfId="113" dataDxfId="112" tableBorderDxfId="111" headerRowCellStyle="Currency">
  <autoFilter ref="A11:M45" xr:uid="{CEA88EA1-D74A-4D46-BBC2-BBB06D8BCDFC}"/>
  <sortState xmlns:xlrd2="http://schemas.microsoft.com/office/spreadsheetml/2017/richdata2" ref="A12:M45">
    <sortCondition ref="E11:E45"/>
  </sortState>
  <tableColumns count="13">
    <tableColumn id="1" xr3:uid="{2F3DEB66-DB18-4E43-8A64-5D01A1670FDB}" name="   " dataDxfId="110"/>
    <tableColumn id="2" xr3:uid="{DC0BCCC7-C994-4A63-8449-C620F37EE124}" name="Block 1 - No Contamination" dataDxfId="109"/>
    <tableColumn id="3" xr3:uid="{12DF2A91-F892-40C3-BA9D-3B6EA487CF48}" name="Block 2 - Dry Cont." dataDxfId="108"/>
    <tableColumn id="4" xr3:uid="{859F0EA8-142A-4FA6-BD8F-EE642F9443A0}" name="Block 3 - No Cont." dataDxfId="107"/>
    <tableColumn id="5" xr3:uid="{9B1AA93F-3A14-4B35-AFBD-2DD6862029B0}" name="Block 4 - Wet cont." dataDxfId="106"/>
    <tableColumn id="6" xr3:uid="{B1440EF1-7CEC-4409-B884-44BD5F5102A1}" name="Block 5 - No Cont." dataDxfId="105"/>
    <tableColumn id="7" xr3:uid="{B0C7BA7E-DFA3-4E73-8A9E-85FE70F95D5E}" name="Column1" dataDxfId="104"/>
    <tableColumn id="8" xr3:uid="{2B0097B6-1CD9-4A6D-9C35-7AF491FDB12C}" name="Block 6 - Extreme Cont." dataDxfId="103"/>
    <tableColumn id="9" xr3:uid="{3D03857D-AC60-4E4E-909C-89606C16AB37}" name="Extrapolated chain lifespan - blocks 1-5" dataDxfId="102"/>
    <tableColumn id="10" xr3:uid="{E472FFD1-998C-4D34-A06C-93E50EE250F8}" name="Extrapolated wear based on block 1 only" dataDxfId="101"/>
    <tableColumn id="11" xr3:uid="{47583BE2-93D6-4262-BCAA-EB1E4D1A8895}" name="Extrapolated wear based on block 2 only" dataDxfId="100"/>
    <tableColumn id="12" xr3:uid="{2245A6BF-AF9A-4F9B-B38F-59B9EC03614A}" name="Extrapolated wear Based on Block 4 only" dataDxfId="99"/>
    <tableColumn id="13" xr3:uid="{C5E2A85E-AC33-416E-AF6B-F51E00ED9309}" name="Extrapolated wear Based on Block 6 only" dataDxfId="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887437-55C5-47E6-9AF9-4205FDF1C682}" name="Table7" displayName="Table7" ref="A185:I213" totalsRowShown="0" headerRowBorderDxfId="10" tableBorderDxfId="9">
  <autoFilter ref="A185:I213" xr:uid="{1B75A8A1-A6DC-420E-93B4-3FD27C081006}"/>
  <sortState xmlns:xlrd2="http://schemas.microsoft.com/office/spreadsheetml/2017/richdata2" ref="A186:I213">
    <sortCondition ref="B185:B213"/>
  </sortState>
  <tableColumns count="9">
    <tableColumn id="1" xr3:uid="{DC4BADCF-505B-481A-975F-EDC2DACBDA62}" name="GRX 810 Components - Extreme Conditions  (full mud cx etc)" dataDxfId="8"/>
    <tableColumn id="2" xr3:uid="{9AFA2DFD-789C-4B13-9B56-F546778ED1CF}" name="Total Cost Per 10,000km" dataDxfId="7" dataCellStyle="Currency">
      <calculatedColumnFormula>SUM(C186,E186,G186,I186)</calculatedColumnFormula>
    </tableColumn>
    <tableColumn id="3" xr3:uid="{1A0B587E-F377-436D-9F61-305A10FAADC8}" name="Lubricant Cost" dataDxfId="6" dataCellStyle="Currency"/>
    <tableColumn id="4" xr3:uid="{A56D3272-9C12-4127-A5C6-4173D7792DF2}" name="Number of chains worn" dataDxfId="5" dataCellStyle="Currency"/>
    <tableColumn id="5" xr3:uid="{5F1970DB-F4B4-4114-9091-E3452CB60F83}" name="Chains Cost" dataDxfId="4" dataCellStyle="Currency"/>
    <tableColumn id="6" xr3:uid="{21289D29-32BB-47AC-8B2D-DD96064B048A}" name="Number of Cassettes Worn" dataDxfId="3" dataCellStyle="Currency"/>
    <tableColumn id="7" xr3:uid="{6636B377-9E51-456A-91E7-8264E97882D4}" name="Cassettes Cost" dataDxfId="2" dataCellStyle="Currency"/>
    <tableColumn id="8" xr3:uid="{EB5D3857-081E-43A0-9393-C6301B5F45E2}" name="Chainrings Worn" dataDxfId="1" dataCellStyle="Currency"/>
    <tableColumn id="9" xr3:uid="{03F39BA7-8301-4BFE-B46A-960D69B7577E}" name="Chain rings cost" dataDxfId="0"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4CD969-2D59-472B-BCB4-5B95D05BE775}" name="Table8" displayName="Table8" ref="A52:M85" totalsRowShown="0" headerRowDxfId="97" dataDxfId="96" tableBorderDxfId="95">
  <autoFilter ref="A52:M85" xr:uid="{45D8E951-7F66-46F3-AD47-53D1FF397281}"/>
  <sortState xmlns:xlrd2="http://schemas.microsoft.com/office/spreadsheetml/2017/richdata2" ref="A53:M85">
    <sortCondition ref="E52:E85"/>
  </sortState>
  <tableColumns count="13">
    <tableColumn id="1" xr3:uid="{0C1E52D1-3F89-4081-ABBF-6FB5078F5376}" name="Lube" dataDxfId="94"/>
    <tableColumn id="2" xr3:uid="{466CEF65-8C10-410F-A064-0DD2508F091A}" name="Block 1 - No Contamination" dataDxfId="93"/>
    <tableColumn id="3" xr3:uid="{4D2349EC-F383-4711-815E-07E0554A38AA}" name="Block 2 - Dry Cont." dataDxfId="92"/>
    <tableColumn id="4" xr3:uid="{80B25A13-010E-4FC6-AE40-352CE579F92F}" name="Block 3 - No Cont." dataDxfId="91"/>
    <tableColumn id="5" xr3:uid="{7DE735B5-28A3-4283-BCF7-327A4C2004E1}" name="Block 4 - Wet cont." dataDxfId="90"/>
    <tableColumn id="6" xr3:uid="{5119F686-0B7F-49AE-AE92-CC07F134EB76}" name="Block 5 - No Cont." dataDxfId="89"/>
    <tableColumn id="7" xr3:uid="{CAA3EB9C-DCDB-4B9C-A86F-34635E4DD277}" name="Column1" dataDxfId="88"/>
    <tableColumn id="8" xr3:uid="{C42C3877-5D0C-4559-9CF9-C5D54B592477}" name="Block 6 - Extreme Cont." dataDxfId="87"/>
    <tableColumn id="9" xr3:uid="{D85F53D5-9CB7-4A57-92E9-7F0512109C52}" name="Ultegra chains blocks 1 to 5" dataDxfId="86"/>
    <tableColumn id="10" xr3:uid="{07BA95B3-734D-4935-831F-B7E293E8B004}" name="Ultegra cassettes block 1 to 5" dataDxfId="85"/>
    <tableColumn id="11" xr3:uid="{0962B2A8-22EF-42BC-A141-12DC8DBB5DD4}" name="Ultegra chain rings blocks 1-5" dataDxfId="84"/>
    <tableColumn id="12" xr3:uid="{6961DFC7-948C-4668-89F7-5566CBA01B92}" name="Ultegra  chains extrapolated to 10,000km" dataDxfId="83"/>
    <tableColumn id="13" xr3:uid="{7E4CCF7E-8B3A-48B4-9E8B-28E0C9B31AD1}" name="Ultegra cassettes extrapolated to 10,000km" dataDxfId="8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E49512-8D95-44BA-9301-C7728B81810C}" name="Table13" displayName="Table13" ref="A40:E57" totalsRowShown="0" headerRowDxfId="81" headerRowBorderDxfId="80" tableBorderDxfId="79" totalsRowBorderDxfId="78">
  <autoFilter ref="A40:E57" xr:uid="{9986D164-1557-4898-AC55-D7EEBDB80688}"/>
  <sortState xmlns:xlrd2="http://schemas.microsoft.com/office/spreadsheetml/2017/richdata2" ref="A41:E57">
    <sortCondition descending="1" ref="D40:D57"/>
  </sortState>
  <tableColumns count="5">
    <tableColumn id="1" xr3:uid="{639F2FE0-9DBF-4533-BE5B-5D75D5A9035B}" name="Lubricant" dataDxfId="77"/>
    <tableColumn id="2" xr3:uid="{39803296-824F-44E8-8F65-6FE1370B726B}" name="Km's to Wear Rate Jump Point" dataDxfId="76" dataCellStyle="Currency"/>
    <tableColumn id="3" xr3:uid="{D9C1D1A6-4917-457D-A621-F1AF39B6E477}" name="Km's to reach total Wear allowance" dataDxfId="75"/>
    <tableColumn id="4" xr3:uid="{223CABAD-AF77-4FCE-854D-6881456B5BF5}" name="Real world KM's Adjusted - Wear rate Jump Point" dataDxfId="74" dataCellStyle="Currency"/>
    <tableColumn id="5" xr3:uid="{7465821C-FDD8-40F5-B884-7C26BD156695}" name="Real World Km's to reach total Wear allowance" dataDxfId="7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4C928D-4D94-4CCC-B0B7-DC7C6C7EC43A}" name="Table1315" displayName="Table1315" ref="A63:E80" totalsRowShown="0" headerRowDxfId="72" headerRowBorderDxfId="71" tableBorderDxfId="70" totalsRowBorderDxfId="69">
  <autoFilter ref="A63:E80" xr:uid="{7574ECDA-5A7F-4587-8231-EF91722D2F62}"/>
  <sortState xmlns:xlrd2="http://schemas.microsoft.com/office/spreadsheetml/2017/richdata2" ref="A64:E80">
    <sortCondition descending="1" ref="D63:D80"/>
  </sortState>
  <tableColumns count="5">
    <tableColumn id="1" xr3:uid="{CE10C3F1-CDB5-4209-A141-8D47869F6145}" name="Lubricant" dataDxfId="68"/>
    <tableColumn id="2" xr3:uid="{AB668747-F486-4B05-A101-5B9DB9B900C6}" name="Km's to Wear Rate Jump Point" dataDxfId="67" dataCellStyle="Currency"/>
    <tableColumn id="3" xr3:uid="{AB94F57E-167C-44EF-A473-0C7C19A9923B}" name="Km's to reach total Wear allowance" dataDxfId="66"/>
    <tableColumn id="4" xr3:uid="{4C6620A4-D950-4EAD-9448-36ADA1986C17}" name="Real world KM's Adjusted - Wear rate Jump Point" dataDxfId="65" dataCellStyle="Currency"/>
    <tableColumn id="5" xr3:uid="{B706FCAE-F122-4CA6-BE5D-51BA2CE205D2}" name="Real World Km's to reach total Wear allowance" dataDxfId="6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058F6A-3C58-4F4C-8BAE-B878C9751E99}" name="Table131516" displayName="Table131516" ref="A87:E104" totalsRowShown="0" headerRowDxfId="63" headerRowBorderDxfId="62" tableBorderDxfId="61" totalsRowBorderDxfId="60">
  <autoFilter ref="A87:E104" xr:uid="{1982B705-121D-4449-B136-46273EE36449}"/>
  <sortState xmlns:xlrd2="http://schemas.microsoft.com/office/spreadsheetml/2017/richdata2" ref="A88:E104">
    <sortCondition descending="1" ref="D87:D104"/>
  </sortState>
  <tableColumns count="5">
    <tableColumn id="1" xr3:uid="{379AB2F6-667E-4A40-AEDC-F7F06DD0B3C1}" name="Lubricant" dataDxfId="59"/>
    <tableColumn id="2" xr3:uid="{F44AD4EF-7E09-43C0-8EE2-1A4A5C8B00C6}" name="Km's to Wear Rate Jump Point" dataDxfId="58" dataCellStyle="Currency"/>
    <tableColumn id="3" xr3:uid="{C62A4D68-316F-4CC1-A885-ED5D4EA61AB1}" name="Km's to reach total Wear allowance" dataDxfId="57"/>
    <tableColumn id="4" xr3:uid="{C55BA9F0-0900-4277-ADA8-C53FB549AFB0}" name="Real world KM's Adjusted - Wear rate Jump Point" dataDxfId="56" dataCellStyle="Currency"/>
    <tableColumn id="5" xr3:uid="{DB2F4EFB-E9A0-46F5-9B0D-4A6FA4D9B00A}" name="Real World Km's to reach total Wear allowance" dataDxfId="5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08005D-4E96-43B8-A3F5-A0D584CC5FF1}" name="Table1" displayName="Table1" ref="A50:I78" totalsRowShown="0" headerRowBorderDxfId="54" tableBorderDxfId="53">
  <autoFilter ref="A50:I78" xr:uid="{C9C49C31-E26D-4B90-B54B-92C5DE6F9160}"/>
  <sortState xmlns:xlrd2="http://schemas.microsoft.com/office/spreadsheetml/2017/richdata2" ref="A51:I78">
    <sortCondition ref="B50:B78"/>
  </sortState>
  <tableColumns count="9">
    <tableColumn id="1" xr3:uid="{8D2F845E-EEC5-448D-86EF-C297CD366BDC}" name="Ultegra 11spd Components" dataDxfId="52"/>
    <tableColumn id="2" xr3:uid="{571F3EF3-53E0-497A-9B4C-BBE137E41D6B}" name="Total Cost  to run Per 10,000km" dataDxfId="51" dataCellStyle="Currency">
      <calculatedColumnFormula>SUM(C51,E51,G51,I51)</calculatedColumnFormula>
    </tableColumn>
    <tableColumn id="3" xr3:uid="{5BFD4EC2-AD30-4107-9F90-B6290FF5E053}" name="Lubricant Cost" dataDxfId="50" dataCellStyle="Currency"/>
    <tableColumn id="4" xr3:uid="{C311C770-9DCA-4C77-A19C-FCB39A4264AE}" name="Number of chains worn" dataDxfId="49" dataCellStyle="Currency"/>
    <tableColumn id="5" xr3:uid="{A01ABF1E-A7D5-48FC-9EBC-89DDC98A9884}" name="Chains Cost" dataDxfId="48" dataCellStyle="Currency"/>
    <tableColumn id="6" xr3:uid="{670A095C-BAAE-4493-B0BE-B4B841F02A3F}" name="Number of Cassettes Worn" dataDxfId="47" dataCellStyle="Currency"/>
    <tableColumn id="7" xr3:uid="{CAB5670F-27EC-486C-821A-1207B78158DF}" name="Cassettes Cost" dataDxfId="46" dataCellStyle="Currency"/>
    <tableColumn id="8" xr3:uid="{A7028153-C0A3-4F3E-9CAD-8B71A72DD86E}" name="Chainrings Worn" dataDxfId="45" dataCellStyle="Currency"/>
    <tableColumn id="9" xr3:uid="{7FD15739-94B1-47FF-9F5A-656FC59127BF}" name="Chain rings cost" dataDxfId="44" dataCellStyle="Currenc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5D0D28-A223-432D-B227-1210F54ED9E4}" name="Table2" displayName="Table2" ref="A82:I109" totalsRowShown="0" headerRowBorderDxfId="43" tableBorderDxfId="42">
  <autoFilter ref="A82:I109" xr:uid="{5709F06D-9BB1-4B4F-B44A-96CADB816F19}"/>
  <sortState xmlns:xlrd2="http://schemas.microsoft.com/office/spreadsheetml/2017/richdata2" ref="A83:I109">
    <sortCondition ref="B82:B109"/>
  </sortState>
  <tableColumns count="9">
    <tableColumn id="1" xr3:uid="{79C4D86E-E3A1-457B-876B-3AAEC31EFB2F}" name="Dura Ace 11spd Components" dataDxfId="41"/>
    <tableColumn id="2" xr3:uid="{E67A40AA-7EE0-4ECC-9E52-852A1BB952DF}" name="Total Cost Per 10,000km" dataDxfId="40" dataCellStyle="Currency">
      <calculatedColumnFormula>SUM(C83,E83,G83,I83)</calculatedColumnFormula>
    </tableColumn>
    <tableColumn id="3" xr3:uid="{CA25F462-0A32-4892-9F83-8040FCCAAE58}" name="Lubricant Cost" dataDxfId="39" dataCellStyle="Currency"/>
    <tableColumn id="4" xr3:uid="{E89C883A-42A5-43B7-B17F-3EEACAC1F8CF}" name="Number of chains worn" dataDxfId="38" dataCellStyle="Currency"/>
    <tableColumn id="5" xr3:uid="{B8CCE69B-1A7D-45B8-9660-8D004ED75575}" name="Chains Cost" dataDxfId="37" dataCellStyle="Currency"/>
    <tableColumn id="6" xr3:uid="{4B557818-8100-4BA1-81DB-46C9B319EB70}" name="Number of Cassettes Worn" dataDxfId="36" dataCellStyle="Currency"/>
    <tableColumn id="7" xr3:uid="{FC54F73B-AABE-4BFD-BBEB-DC99018F94E0}" name="Cassettes Cost" dataDxfId="35" dataCellStyle="Currency"/>
    <tableColumn id="8" xr3:uid="{00099168-23BE-4826-8D28-65C82362D3D0}" name="Chainrings Worn" dataDxfId="34" dataCellStyle="Currency"/>
    <tableColumn id="9" xr3:uid="{05D79275-5034-4D5C-BFDE-94580665C605}" name="Chain rings cost" dataDxfId="33" dataCellStyle="Currenc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C70ED9-3A7E-4D68-86E4-B60876CA6E66}" name="Table5" displayName="Table5" ref="A114:I143" totalsRowShown="0" headerRowBorderDxfId="32" tableBorderDxfId="31">
  <autoFilter ref="A114:I143" xr:uid="{12D3D7FA-2A6A-42F7-ACD5-44B10D78C63C}"/>
  <sortState xmlns:xlrd2="http://schemas.microsoft.com/office/spreadsheetml/2017/richdata2" ref="A115:I143">
    <sortCondition ref="B114:B143"/>
  </sortState>
  <tableColumns count="9">
    <tableColumn id="1" xr3:uid="{A2EA2A38-D760-46AC-A859-FE5CE450B2E5}" name="GRX 810 Components - Dry gravel / Mtb / Cx" dataDxfId="30"/>
    <tableColumn id="2" xr3:uid="{85395205-7C7B-4471-A766-8FA93AE84D10}" name="Total Cost Per 10,000km" dataDxfId="29" dataCellStyle="Currency">
      <calculatedColumnFormula>SUM(C115,E115,G115,I115)</calculatedColumnFormula>
    </tableColumn>
    <tableColumn id="3" xr3:uid="{6DD37DF2-1DC4-40BF-AA68-6FD2CA7B49C0}" name="Lubricant Cost" dataDxfId="28" dataCellStyle="Currency"/>
    <tableColumn id="4" xr3:uid="{87175E6B-E0FE-4FDB-BEE5-FE63EF589222}" name="Number of chains worn" dataDxfId="27" dataCellStyle="Currency"/>
    <tableColumn id="5" xr3:uid="{C5F46869-5457-429A-8A56-FD109092D332}" name="Chains Cost" dataDxfId="26" dataCellStyle="Currency"/>
    <tableColumn id="6" xr3:uid="{B7205152-F761-4B25-9B36-F38ED7DDA44B}" name="Number of Cassettes Worn" dataDxfId="25" dataCellStyle="Currency"/>
    <tableColumn id="7" xr3:uid="{78AADC1B-C9AE-476E-A3E4-62504809E122}" name="Cassettes Cost" dataDxfId="24" dataCellStyle="Currency"/>
    <tableColumn id="8" xr3:uid="{AC2F6CE3-0EEA-4DBD-B726-879B635B309F}" name="Chainrings Worn" dataDxfId="23" dataCellStyle="Currency"/>
    <tableColumn id="9" xr3:uid="{1AC32813-067B-44A4-8024-BF2651BDBD7F}" name="Chain rings cost" dataDxfId="22" dataCellStyle="Currenc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CFF89F-72EB-4B60-9177-918023CA9AEA}" name="Table6" displayName="Table6" ref="A149:I177" totalsRowShown="0" headerRowBorderDxfId="21" tableBorderDxfId="20">
  <autoFilter ref="A149:I177" xr:uid="{F6FC81F4-A179-46B4-B5EF-DAD9B05BE627}"/>
  <sortState xmlns:xlrd2="http://schemas.microsoft.com/office/spreadsheetml/2017/richdata2" ref="A150:I177">
    <sortCondition ref="B149:B177"/>
  </sortState>
  <tableColumns count="9">
    <tableColumn id="1" xr3:uid="{D20E7C2A-4A77-4A3C-B0EC-4F0747111E41}" name="GRX 810 Components - Wet gravel / Mtb / Cx" dataDxfId="19"/>
    <tableColumn id="2" xr3:uid="{F76B7EE2-4AF8-484B-8961-294DDA80C79D}" name="Total Cost Per 10,000km" dataDxfId="18" dataCellStyle="Currency">
      <calculatedColumnFormula>SUM(C150,E150,G150,I150)</calculatedColumnFormula>
    </tableColumn>
    <tableColumn id="3" xr3:uid="{A1D5857B-924A-4FF4-B30E-5FC7B496540E}" name="Lubricant Cost" dataDxfId="17" dataCellStyle="Currency"/>
    <tableColumn id="4" xr3:uid="{763DFEAD-5AD9-499A-BC68-2B310BA75158}" name="Number of chains worn" dataDxfId="16" dataCellStyle="Currency"/>
    <tableColumn id="5" xr3:uid="{92F8974E-751C-4A01-8FB3-D16DC465CAF5}" name="Chains Cost" dataDxfId="15" dataCellStyle="Currency"/>
    <tableColumn id="6" xr3:uid="{9105734E-E9AF-4EE6-B0E1-EBC1D18CBE74}" name="Number of Cassettes Worn" dataDxfId="14" dataCellStyle="Currency"/>
    <tableColumn id="7" xr3:uid="{16E19885-943D-4E8E-A412-481E72607EF2}" name="Cassettes Cost" dataDxfId="13" dataCellStyle="Currency"/>
    <tableColumn id="8" xr3:uid="{CC868E3B-05F4-41C1-9405-776B53D680CE}" name="Chainrings Worn" dataDxfId="12" dataCellStyle="Currency"/>
    <tableColumn id="9" xr3:uid="{ED4E1F51-6AF7-4752-AA4B-3337ED84FFF1}" name="Chain rings cost" dataDxfId="11"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M90"/>
  <sheetViews>
    <sheetView tabSelected="1" zoomScale="86" zoomScaleNormal="86" workbookViewId="0"/>
  </sheetViews>
  <sheetFormatPr baseColWidth="10" defaultColWidth="8.83203125" defaultRowHeight="19" x14ac:dyDescent="0.25"/>
  <cols>
    <col min="1" max="1" width="58.6640625" style="186" customWidth="1"/>
    <col min="2" max="2" width="27.5" style="185" customWidth="1"/>
    <col min="3" max="3" width="21.6640625" style="188" customWidth="1"/>
    <col min="4" max="4" width="19.5" style="185" customWidth="1"/>
    <col min="5" max="5" width="26" style="188" customWidth="1"/>
    <col min="6" max="6" width="20.5" style="185" customWidth="1"/>
    <col min="7" max="7" width="20" style="186" hidden="1" customWidth="1"/>
    <col min="8" max="8" width="23.33203125" style="186" customWidth="1"/>
    <col min="9" max="9" width="37.5" style="186" customWidth="1"/>
    <col min="10" max="11" width="39" style="186" customWidth="1"/>
    <col min="12" max="12" width="41.5" style="186" customWidth="1"/>
    <col min="13" max="13" width="43.83203125" style="186" customWidth="1"/>
    <col min="14" max="16384" width="8.83203125" style="186"/>
  </cols>
  <sheetData>
    <row r="1" spans="1:13" x14ac:dyDescent="0.25">
      <c r="A1" s="182"/>
      <c r="B1" s="183"/>
      <c r="C1" s="184"/>
      <c r="D1" s="183"/>
      <c r="E1" s="184"/>
      <c r="F1" s="183"/>
      <c r="G1" s="182"/>
      <c r="H1" s="182"/>
      <c r="I1" s="182"/>
      <c r="J1" s="182"/>
      <c r="K1" s="182"/>
      <c r="L1" s="182"/>
      <c r="M1" s="182"/>
    </row>
    <row r="2" spans="1:13" x14ac:dyDescent="0.25">
      <c r="A2" s="182"/>
      <c r="B2" s="183"/>
      <c r="C2" s="184"/>
      <c r="D2" s="183"/>
      <c r="E2" s="184"/>
      <c r="F2" s="183"/>
      <c r="G2" s="182"/>
      <c r="H2" s="182"/>
      <c r="I2" s="182"/>
      <c r="J2" s="182"/>
      <c r="K2" s="182"/>
      <c r="L2" s="182"/>
      <c r="M2" s="182"/>
    </row>
    <row r="3" spans="1:13" x14ac:dyDescent="0.25">
      <c r="A3" s="182"/>
      <c r="B3" s="183"/>
      <c r="C3" s="184"/>
      <c r="D3" s="183"/>
      <c r="E3" s="184"/>
      <c r="F3" s="183"/>
      <c r="G3" s="182"/>
      <c r="H3" s="182"/>
      <c r="I3" s="182"/>
      <c r="J3" s="182"/>
      <c r="K3" s="182"/>
      <c r="L3" s="182"/>
      <c r="M3" s="182"/>
    </row>
    <row r="4" spans="1:13" x14ac:dyDescent="0.25">
      <c r="A4" s="182"/>
      <c r="B4" s="183"/>
      <c r="C4" s="184"/>
      <c r="D4" s="183"/>
      <c r="E4" s="184"/>
      <c r="F4" s="183"/>
      <c r="G4" s="182"/>
      <c r="H4" s="182"/>
      <c r="I4" s="182"/>
      <c r="J4" s="182"/>
      <c r="K4" s="182"/>
      <c r="L4" s="182"/>
      <c r="M4" s="182"/>
    </row>
    <row r="5" spans="1:13" x14ac:dyDescent="0.25">
      <c r="A5" s="182"/>
      <c r="B5" s="183"/>
      <c r="C5" s="184"/>
      <c r="D5" s="183"/>
      <c r="E5" s="184"/>
      <c r="F5" s="183"/>
      <c r="G5" s="182"/>
      <c r="H5" s="182"/>
      <c r="I5" s="182"/>
      <c r="J5" s="182"/>
      <c r="K5" s="182"/>
      <c r="L5" s="182"/>
      <c r="M5" s="182"/>
    </row>
    <row r="6" spans="1:13" x14ac:dyDescent="0.25">
      <c r="A6" s="182"/>
      <c r="B6" s="183"/>
      <c r="C6" s="184"/>
      <c r="D6" s="183"/>
      <c r="E6" s="184"/>
      <c r="F6" s="183"/>
      <c r="G6" s="182"/>
      <c r="H6" s="182"/>
      <c r="I6" s="182"/>
      <c r="J6" s="182"/>
      <c r="K6" s="182"/>
      <c r="L6" s="182"/>
      <c r="M6" s="182"/>
    </row>
    <row r="7" spans="1:13" x14ac:dyDescent="0.25">
      <c r="A7" s="182"/>
      <c r="B7" s="183"/>
      <c r="C7" s="184"/>
      <c r="D7" s="183"/>
      <c r="E7" s="184"/>
      <c r="F7" s="183"/>
      <c r="G7" s="182"/>
      <c r="H7" s="182"/>
      <c r="I7" s="182"/>
      <c r="J7" s="182"/>
      <c r="K7" s="182"/>
      <c r="L7" s="182"/>
      <c r="M7" s="182"/>
    </row>
    <row r="8" spans="1:13" x14ac:dyDescent="0.25">
      <c r="A8" s="320"/>
      <c r="B8" s="320"/>
      <c r="C8" s="320"/>
      <c r="D8" s="320"/>
      <c r="E8" s="320"/>
      <c r="F8" s="183"/>
      <c r="G8" s="182"/>
      <c r="H8" s="182"/>
      <c r="I8" s="182"/>
      <c r="J8" s="182"/>
      <c r="K8" s="182"/>
      <c r="L8" s="182"/>
      <c r="M8" s="182"/>
    </row>
    <row r="9" spans="1:13" ht="34" x14ac:dyDescent="0.4">
      <c r="A9" s="287" t="s">
        <v>204</v>
      </c>
      <c r="B9" s="183"/>
      <c r="C9" s="184"/>
      <c r="D9" s="183"/>
      <c r="E9" s="184"/>
      <c r="F9" s="183"/>
      <c r="G9" s="182"/>
      <c r="H9" s="182"/>
      <c r="I9" s="182"/>
      <c r="J9" s="182"/>
      <c r="K9" s="182"/>
      <c r="L9" s="182"/>
      <c r="M9" s="182"/>
    </row>
    <row r="10" spans="1:13" ht="21" x14ac:dyDescent="0.25">
      <c r="A10" s="294" t="s">
        <v>206</v>
      </c>
      <c r="B10" s="183"/>
      <c r="C10" s="184"/>
      <c r="D10" s="183"/>
      <c r="E10" s="184"/>
      <c r="F10" s="183"/>
      <c r="G10" s="182"/>
      <c r="H10" s="182"/>
      <c r="I10" s="182"/>
      <c r="J10" s="182"/>
      <c r="K10" s="182"/>
      <c r="L10" s="182"/>
      <c r="M10" s="182"/>
    </row>
    <row r="11" spans="1:13" ht="41" thickBot="1" x14ac:dyDescent="0.3">
      <c r="A11" s="189" t="s">
        <v>208</v>
      </c>
      <c r="B11" s="190" t="s">
        <v>2</v>
      </c>
      <c r="C11" s="191" t="s">
        <v>32</v>
      </c>
      <c r="D11" s="192" t="s">
        <v>33</v>
      </c>
      <c r="E11" s="191" t="s">
        <v>34</v>
      </c>
      <c r="F11" s="192" t="s">
        <v>35</v>
      </c>
      <c r="G11" s="193" t="s">
        <v>167</v>
      </c>
      <c r="H11" s="194" t="s">
        <v>36</v>
      </c>
      <c r="I11" s="190" t="s">
        <v>37</v>
      </c>
      <c r="J11" s="190" t="s">
        <v>39</v>
      </c>
      <c r="K11" s="190" t="s">
        <v>40</v>
      </c>
      <c r="L11" s="190" t="s">
        <v>41</v>
      </c>
      <c r="M11" s="190" t="s">
        <v>42</v>
      </c>
    </row>
    <row r="12" spans="1:13" x14ac:dyDescent="0.25">
      <c r="A12" s="289" t="s">
        <v>192</v>
      </c>
      <c r="B12" s="196">
        <v>0</v>
      </c>
      <c r="C12" s="197">
        <v>1.0999999999999999E-2</v>
      </c>
      <c r="D12" s="197">
        <v>1.7000000000000001E-2</v>
      </c>
      <c r="E12" s="197">
        <v>0.108</v>
      </c>
      <c r="F12" s="197">
        <v>0.11899999999999999</v>
      </c>
      <c r="G12" s="198"/>
      <c r="H12" s="199">
        <v>0.316</v>
      </c>
      <c r="I12" s="200">
        <v>25000</v>
      </c>
      <c r="J12" s="201">
        <v>25000</v>
      </c>
      <c r="K12" s="201">
        <v>25000</v>
      </c>
      <c r="L12" s="201">
        <v>10990</v>
      </c>
      <c r="M12" s="202">
        <v>5076</v>
      </c>
    </row>
    <row r="13" spans="1:13" x14ac:dyDescent="0.25">
      <c r="A13" s="298" t="s">
        <v>53</v>
      </c>
      <c r="B13" s="196">
        <v>3.0000000000000001E-3</v>
      </c>
      <c r="C13" s="197">
        <v>0.02</v>
      </c>
      <c r="D13" s="197">
        <v>6.6000000000000003E-2</v>
      </c>
      <c r="E13" s="197">
        <v>0.14599999999999999</v>
      </c>
      <c r="F13" s="197">
        <v>0.19</v>
      </c>
      <c r="G13" s="198"/>
      <c r="H13" s="199">
        <v>0.27400000000000002</v>
      </c>
      <c r="I13" s="200">
        <v>25000</v>
      </c>
      <c r="J13" s="201">
        <v>25000</v>
      </c>
      <c r="K13" s="201">
        <v>25000</v>
      </c>
      <c r="L13" s="206">
        <v>12500</v>
      </c>
      <c r="M13" s="208">
        <v>11628</v>
      </c>
    </row>
    <row r="14" spans="1:13" x14ac:dyDescent="0.25">
      <c r="A14" s="298" t="s">
        <v>184</v>
      </c>
      <c r="B14" s="196">
        <v>0</v>
      </c>
      <c r="C14" s="197">
        <v>0.12</v>
      </c>
      <c r="D14" s="197">
        <v>0.12</v>
      </c>
      <c r="E14" s="197">
        <v>0.2</v>
      </c>
      <c r="F14" s="197">
        <v>0.2</v>
      </c>
      <c r="G14" s="198"/>
      <c r="H14" s="204">
        <v>0.98</v>
      </c>
      <c r="I14" s="205">
        <v>25000</v>
      </c>
      <c r="J14" s="206">
        <v>25000</v>
      </c>
      <c r="K14" s="206">
        <v>8333</v>
      </c>
      <c r="L14" s="206">
        <v>12500</v>
      </c>
      <c r="M14" s="207">
        <v>1282</v>
      </c>
    </row>
    <row r="15" spans="1:13" x14ac:dyDescent="0.25">
      <c r="A15" s="296" t="s">
        <v>214</v>
      </c>
      <c r="B15" s="196">
        <v>2.3E-2</v>
      </c>
      <c r="C15" s="197">
        <v>4.5999999999999999E-2</v>
      </c>
      <c r="D15" s="197">
        <v>4.5999999999999999E-2</v>
      </c>
      <c r="E15" s="197">
        <v>0.36599999999999999</v>
      </c>
      <c r="F15" s="197">
        <v>0.48</v>
      </c>
      <c r="G15" s="198"/>
      <c r="H15" s="199">
        <v>0.8</v>
      </c>
      <c r="I15" s="200">
        <v>10416</v>
      </c>
      <c r="J15" s="201">
        <v>25000</v>
      </c>
      <c r="K15" s="201">
        <v>21739</v>
      </c>
      <c r="L15" s="206">
        <v>3125</v>
      </c>
      <c r="M15" s="208">
        <v>3125</v>
      </c>
    </row>
    <row r="16" spans="1:13" x14ac:dyDescent="0.25">
      <c r="A16" s="292" t="s">
        <v>185</v>
      </c>
      <c r="B16" s="196">
        <v>2.3E-2</v>
      </c>
      <c r="C16" s="197">
        <v>5.7000000000000002E-2</v>
      </c>
      <c r="D16" s="197">
        <v>6.3E-2</v>
      </c>
      <c r="E16" s="197">
        <v>0.38600000000000001</v>
      </c>
      <c r="F16" s="197">
        <v>0.55600000000000005</v>
      </c>
      <c r="G16" s="198"/>
      <c r="H16" s="204">
        <v>0.92200000000000004</v>
      </c>
      <c r="I16" s="200">
        <v>8992</v>
      </c>
      <c r="J16" s="206">
        <v>25000</v>
      </c>
      <c r="K16" s="206">
        <v>15873</v>
      </c>
      <c r="L16" s="206">
        <v>3095</v>
      </c>
      <c r="M16" s="208">
        <v>2732</v>
      </c>
    </row>
    <row r="17" spans="1:13" x14ac:dyDescent="0.25">
      <c r="A17" s="292" t="s">
        <v>50</v>
      </c>
      <c r="B17" s="196">
        <v>2.9000000000000001E-2</v>
      </c>
      <c r="C17" s="197">
        <v>7.4999999999999997E-2</v>
      </c>
      <c r="D17" s="197">
        <v>7.4999999999999997E-2</v>
      </c>
      <c r="E17" s="197">
        <v>0.44400000000000001</v>
      </c>
      <c r="F17" s="197">
        <v>0.73399999999999999</v>
      </c>
      <c r="G17" s="198"/>
      <c r="H17" s="199">
        <v>1.33</v>
      </c>
      <c r="I17" s="200">
        <v>6811</v>
      </c>
      <c r="J17" s="201">
        <v>25000</v>
      </c>
      <c r="K17" s="201">
        <v>21739</v>
      </c>
      <c r="L17" s="201">
        <v>2710</v>
      </c>
      <c r="M17" s="202">
        <v>1515</v>
      </c>
    </row>
    <row r="18" spans="1:13" x14ac:dyDescent="0.25">
      <c r="A18" s="299" t="s">
        <v>205</v>
      </c>
      <c r="B18" s="196">
        <v>5.4000000000000006E-2</v>
      </c>
      <c r="C18" s="197">
        <v>7.400000000000001E-2</v>
      </c>
      <c r="D18" s="197">
        <v>9.6999999999999989E-2</v>
      </c>
      <c r="E18" s="197">
        <v>0.48</v>
      </c>
      <c r="F18" s="197">
        <v>0.78</v>
      </c>
      <c r="G18" s="198"/>
      <c r="H18" s="211"/>
      <c r="I18" s="200">
        <v>6410</v>
      </c>
      <c r="J18" s="201">
        <v>18519</v>
      </c>
      <c r="K18" s="201">
        <v>25000</v>
      </c>
      <c r="L18" s="201">
        <v>2610</v>
      </c>
      <c r="M18" s="212">
        <v>1300</v>
      </c>
    </row>
    <row r="19" spans="1:13" x14ac:dyDescent="0.25">
      <c r="A19" s="299" t="s">
        <v>212</v>
      </c>
      <c r="B19" s="196">
        <v>0.14599999999999999</v>
      </c>
      <c r="C19" s="197">
        <v>0.20300000000000001</v>
      </c>
      <c r="D19" s="197">
        <v>0.254</v>
      </c>
      <c r="E19" s="197">
        <v>0.57999999999999996</v>
      </c>
      <c r="F19" s="197">
        <v>0.84599999999999997</v>
      </c>
      <c r="G19" s="198"/>
      <c r="H19" s="199">
        <v>1.2110000000000001</v>
      </c>
      <c r="I19" s="200"/>
      <c r="J19" s="201"/>
      <c r="K19" s="201"/>
      <c r="L19" s="215"/>
      <c r="M19" s="212"/>
    </row>
    <row r="20" spans="1:13" x14ac:dyDescent="0.25">
      <c r="A20" s="299" t="s">
        <v>47</v>
      </c>
      <c r="B20" s="196">
        <v>0.14000000000000001</v>
      </c>
      <c r="C20" s="197">
        <v>0.24</v>
      </c>
      <c r="D20" s="197">
        <v>0.36</v>
      </c>
      <c r="E20" s="197">
        <v>0.67</v>
      </c>
      <c r="F20" s="197">
        <v>0.85</v>
      </c>
      <c r="G20" s="198"/>
      <c r="H20" s="199">
        <v>1.17</v>
      </c>
      <c r="I20" s="200">
        <v>5882</v>
      </c>
      <c r="J20" s="201">
        <v>7143</v>
      </c>
      <c r="K20" s="201">
        <v>10000</v>
      </c>
      <c r="L20" s="201">
        <v>3226</v>
      </c>
      <c r="M20" s="202">
        <v>3125</v>
      </c>
    </row>
    <row r="21" spans="1:13" x14ac:dyDescent="0.25">
      <c r="A21" s="297" t="s">
        <v>157</v>
      </c>
      <c r="B21" s="196">
        <v>0</v>
      </c>
      <c r="C21" s="197">
        <v>0.183</v>
      </c>
      <c r="D21" s="197">
        <v>0.42599999999999999</v>
      </c>
      <c r="E21" s="197">
        <v>0.7</v>
      </c>
      <c r="F21" s="197">
        <v>0.91700000000000004</v>
      </c>
      <c r="G21" s="198"/>
      <c r="H21" s="199">
        <v>1.47</v>
      </c>
      <c r="I21" s="200">
        <v>5452</v>
      </c>
      <c r="J21" s="201">
        <v>25000</v>
      </c>
      <c r="K21" s="201">
        <v>5464</v>
      </c>
      <c r="L21" s="201">
        <v>3649</v>
      </c>
      <c r="M21" s="202">
        <v>1808</v>
      </c>
    </row>
    <row r="22" spans="1:13" x14ac:dyDescent="0.25">
      <c r="A22" s="291" t="s">
        <v>190</v>
      </c>
      <c r="B22" s="196">
        <v>2.3E-2</v>
      </c>
      <c r="C22" s="197">
        <v>0.13400000000000001</v>
      </c>
      <c r="D22" s="197">
        <v>0.3</v>
      </c>
      <c r="E22" s="209">
        <v>0.72899999999999998</v>
      </c>
      <c r="F22" s="197">
        <v>0.97099999999999997</v>
      </c>
      <c r="G22" s="198"/>
      <c r="H22" s="211"/>
      <c r="I22" s="200">
        <v>5154</v>
      </c>
      <c r="J22" s="201">
        <v>25000</v>
      </c>
      <c r="K22" s="201">
        <v>9009</v>
      </c>
      <c r="L22" s="206">
        <v>2347</v>
      </c>
      <c r="M22" s="208">
        <v>1174</v>
      </c>
    </row>
    <row r="23" spans="1:13" ht="21.75" customHeight="1" x14ac:dyDescent="0.25">
      <c r="A23" s="304" t="s">
        <v>156</v>
      </c>
      <c r="B23" s="196">
        <v>0.109</v>
      </c>
      <c r="C23" s="197">
        <v>0.318</v>
      </c>
      <c r="D23" s="197">
        <v>0.46100000000000002</v>
      </c>
      <c r="E23" s="197">
        <v>0.747</v>
      </c>
      <c r="F23" s="197">
        <v>1.472</v>
      </c>
      <c r="G23" s="198"/>
      <c r="H23" s="214"/>
      <c r="I23" s="200">
        <v>4500</v>
      </c>
      <c r="J23" s="201">
        <v>9174</v>
      </c>
      <c r="K23" s="215"/>
      <c r="L23" s="215"/>
      <c r="M23" s="212"/>
    </row>
    <row r="24" spans="1:13" ht="20.25" customHeight="1" x14ac:dyDescent="0.25">
      <c r="A24" s="305" t="s">
        <v>48</v>
      </c>
      <c r="B24" s="197">
        <v>0.126</v>
      </c>
      <c r="C24" s="196">
        <v>0.4</v>
      </c>
      <c r="D24" s="197">
        <v>0.54300000000000004</v>
      </c>
      <c r="E24" s="197">
        <v>0.82899999999999996</v>
      </c>
      <c r="F24" s="197">
        <v>1.55</v>
      </c>
      <c r="G24" s="198"/>
      <c r="H24" s="306"/>
      <c r="I24" s="200">
        <v>3907</v>
      </c>
      <c r="J24" s="206">
        <v>7937</v>
      </c>
      <c r="K24" s="206">
        <v>3650</v>
      </c>
      <c r="L24" s="201">
        <v>3495</v>
      </c>
      <c r="M24" s="202">
        <f>L24/2</f>
        <v>1747.5</v>
      </c>
    </row>
    <row r="25" spans="1:13" x14ac:dyDescent="0.25">
      <c r="A25" s="292" t="s">
        <v>6</v>
      </c>
      <c r="B25" s="196">
        <v>0.191</v>
      </c>
      <c r="C25" s="197">
        <v>0.36599999999999999</v>
      </c>
      <c r="D25" s="197">
        <v>0.38600000000000001</v>
      </c>
      <c r="E25" s="197">
        <v>0.873</v>
      </c>
      <c r="F25" s="197">
        <v>1.18</v>
      </c>
      <c r="G25" s="198"/>
      <c r="H25" s="306"/>
      <c r="I25" s="200">
        <v>4423</v>
      </c>
      <c r="J25" s="206">
        <v>5235</v>
      </c>
      <c r="K25" s="206">
        <v>5747</v>
      </c>
      <c r="L25" s="206">
        <v>2217</v>
      </c>
      <c r="M25" s="208">
        <f>L25/2</f>
        <v>1108.5</v>
      </c>
    </row>
    <row r="26" spans="1:13" x14ac:dyDescent="0.25">
      <c r="A26" s="297" t="s">
        <v>196</v>
      </c>
      <c r="B26" s="196">
        <v>5.0999999999999997E-2</v>
      </c>
      <c r="C26" s="197">
        <v>0.33700000000000002</v>
      </c>
      <c r="D26" s="197">
        <v>0.48799999999999999</v>
      </c>
      <c r="E26" s="209">
        <v>0.92500000000000004</v>
      </c>
      <c r="F26" s="197"/>
      <c r="G26" s="198"/>
      <c r="H26" s="210"/>
      <c r="I26" s="200">
        <v>4301</v>
      </c>
      <c r="J26" s="201">
        <v>19607</v>
      </c>
      <c r="K26" s="201">
        <v>3496</v>
      </c>
      <c r="L26" s="206">
        <v>2288</v>
      </c>
      <c r="M26" s="208">
        <v>1144</v>
      </c>
    </row>
    <row r="27" spans="1:13" x14ac:dyDescent="0.25">
      <c r="A27" s="299" t="s">
        <v>189</v>
      </c>
      <c r="B27" s="196">
        <v>0.22</v>
      </c>
      <c r="C27" s="196">
        <v>0.40300000000000002</v>
      </c>
      <c r="D27" s="196">
        <v>0.59099999999999997</v>
      </c>
      <c r="E27" s="196">
        <v>1.01</v>
      </c>
      <c r="F27" s="217"/>
      <c r="G27" s="198"/>
      <c r="H27" s="218"/>
      <c r="I27" s="200">
        <v>3960</v>
      </c>
      <c r="J27" s="201">
        <v>4545</v>
      </c>
      <c r="K27" s="201">
        <v>5464</v>
      </c>
      <c r="L27" s="201">
        <v>2380</v>
      </c>
      <c r="M27" s="212"/>
    </row>
    <row r="28" spans="1:13" x14ac:dyDescent="0.25">
      <c r="A28" s="297" t="s">
        <v>187</v>
      </c>
      <c r="B28" s="196">
        <v>0.04</v>
      </c>
      <c r="C28" s="196">
        <v>0.223</v>
      </c>
      <c r="D28" s="196">
        <v>0.39700000000000002</v>
      </c>
      <c r="E28" s="196">
        <v>1.014</v>
      </c>
      <c r="F28" s="217">
        <v>1.2</v>
      </c>
      <c r="G28" s="198"/>
      <c r="H28" s="220"/>
      <c r="I28" s="200">
        <v>4166</v>
      </c>
      <c r="J28" s="201">
        <v>25000</v>
      </c>
      <c r="K28" s="201">
        <v>5464</v>
      </c>
      <c r="L28" s="206">
        <v>1620</v>
      </c>
      <c r="M28" s="208">
        <v>810</v>
      </c>
    </row>
    <row r="29" spans="1:13" x14ac:dyDescent="0.25">
      <c r="A29" s="297" t="s">
        <v>230</v>
      </c>
      <c r="B29" s="196">
        <v>0.02</v>
      </c>
      <c r="C29" s="196">
        <v>9.7000000000000003E-2</v>
      </c>
      <c r="D29" s="196">
        <v>0.29399999999999998</v>
      </c>
      <c r="E29" s="196">
        <v>1.0289999999999999</v>
      </c>
      <c r="F29" s="196"/>
      <c r="G29" s="198"/>
      <c r="H29" s="220"/>
      <c r="I29" s="313">
        <v>3887</v>
      </c>
      <c r="J29" s="314">
        <v>25000</v>
      </c>
      <c r="K29" s="314">
        <v>12987</v>
      </c>
      <c r="L29" s="314">
        <v>1362</v>
      </c>
      <c r="M29" s="212">
        <v>681</v>
      </c>
    </row>
    <row r="30" spans="1:13" x14ac:dyDescent="0.25">
      <c r="A30" s="292" t="s">
        <v>4</v>
      </c>
      <c r="B30" s="196">
        <v>0.191</v>
      </c>
      <c r="C30" s="196">
        <v>0.39</v>
      </c>
      <c r="D30" s="196">
        <v>0.61</v>
      </c>
      <c r="E30" s="196">
        <v>1.0940000000000001</v>
      </c>
      <c r="F30" s="217"/>
      <c r="G30" s="198"/>
      <c r="H30" s="216"/>
      <c r="I30" s="205">
        <v>3670</v>
      </c>
      <c r="J30" s="206">
        <v>5235</v>
      </c>
      <c r="K30" s="206">
        <v>4545</v>
      </c>
      <c r="L30" s="206">
        <v>2045</v>
      </c>
      <c r="M30" s="212">
        <f>L30/2</f>
        <v>1022.5</v>
      </c>
    </row>
    <row r="31" spans="1:13" x14ac:dyDescent="0.25">
      <c r="A31" s="203" t="s">
        <v>227</v>
      </c>
      <c r="B31" s="196">
        <v>0.111</v>
      </c>
      <c r="C31" s="196">
        <v>0.434</v>
      </c>
      <c r="D31" s="196">
        <v>0.65700000000000003</v>
      </c>
      <c r="E31" s="196">
        <v>1.131</v>
      </c>
      <c r="F31" s="217"/>
      <c r="G31" s="213"/>
      <c r="H31" s="218"/>
      <c r="I31" s="200">
        <v>3539</v>
      </c>
      <c r="J31" s="201">
        <v>9009</v>
      </c>
      <c r="K31" s="201">
        <v>3095</v>
      </c>
      <c r="L31" s="206">
        <v>2109</v>
      </c>
      <c r="M31" s="212">
        <v>1054</v>
      </c>
    </row>
    <row r="32" spans="1:13" x14ac:dyDescent="0.25">
      <c r="A32" s="305" t="s">
        <v>1</v>
      </c>
      <c r="B32" s="196">
        <v>8.8999999999999996E-2</v>
      </c>
      <c r="C32" s="196">
        <v>0.379</v>
      </c>
      <c r="D32" s="196">
        <v>0.57899999999999996</v>
      </c>
      <c r="E32" s="196">
        <v>1.22</v>
      </c>
      <c r="F32" s="217"/>
      <c r="G32" s="198"/>
      <c r="H32" s="216"/>
      <c r="I32" s="205">
        <v>3460</v>
      </c>
      <c r="J32" s="206">
        <v>11235</v>
      </c>
      <c r="K32" s="206">
        <v>3448</v>
      </c>
      <c r="L32" s="206">
        <v>1538</v>
      </c>
      <c r="M32" s="212">
        <f>L32/2</f>
        <v>769</v>
      </c>
    </row>
    <row r="33" spans="1:13" x14ac:dyDescent="0.25">
      <c r="A33" s="304" t="s">
        <v>155</v>
      </c>
      <c r="B33" s="196">
        <v>0.109</v>
      </c>
      <c r="C33" s="196">
        <v>0.39</v>
      </c>
      <c r="D33" s="196">
        <v>0.59</v>
      </c>
      <c r="E33" s="219">
        <v>1.24</v>
      </c>
      <c r="F33" s="217"/>
      <c r="G33" s="198"/>
      <c r="H33" s="218"/>
      <c r="I33" s="200">
        <v>3225</v>
      </c>
      <c r="J33" s="201">
        <v>9174</v>
      </c>
      <c r="K33" s="215"/>
      <c r="L33" s="215"/>
      <c r="M33" s="212"/>
    </row>
    <row r="34" spans="1:13" x14ac:dyDescent="0.25">
      <c r="A34" s="298" t="s">
        <v>160</v>
      </c>
      <c r="B34" s="196">
        <v>0.22</v>
      </c>
      <c r="C34" s="196">
        <v>0.60299999999999998</v>
      </c>
      <c r="D34" s="196">
        <v>0.85099999999999998</v>
      </c>
      <c r="E34" s="217">
        <v>1.887</v>
      </c>
      <c r="F34" s="217"/>
      <c r="G34" s="198"/>
      <c r="H34" s="218"/>
      <c r="I34" s="200">
        <v>3150</v>
      </c>
      <c r="J34" s="201">
        <v>4545</v>
      </c>
      <c r="K34" s="201">
        <v>1658</v>
      </c>
      <c r="L34" s="215">
        <v>965</v>
      </c>
      <c r="M34" s="212">
        <v>482</v>
      </c>
    </row>
    <row r="35" spans="1:13" x14ac:dyDescent="0.25">
      <c r="A35" s="291" t="s">
        <v>201</v>
      </c>
      <c r="B35" s="196">
        <v>8.8999999999999996E-2</v>
      </c>
      <c r="C35" s="196">
        <v>0.89600000000000002</v>
      </c>
      <c r="D35" s="217"/>
      <c r="E35" s="302"/>
      <c r="F35" s="196"/>
      <c r="G35" s="198"/>
      <c r="H35" s="220"/>
      <c r="I35" s="200">
        <v>2320</v>
      </c>
      <c r="J35" s="206">
        <v>8900</v>
      </c>
      <c r="K35" s="206">
        <v>1282</v>
      </c>
      <c r="L35" s="206">
        <v>641</v>
      </c>
      <c r="M35" s="208">
        <v>320</v>
      </c>
    </row>
    <row r="36" spans="1:13" x14ac:dyDescent="0.25">
      <c r="A36" s="304" t="s">
        <v>154</v>
      </c>
      <c r="B36" s="196">
        <v>0.1086</v>
      </c>
      <c r="C36" s="196">
        <v>0.317</v>
      </c>
      <c r="D36" s="217"/>
      <c r="E36" s="302"/>
      <c r="F36" s="217"/>
      <c r="G36" s="198"/>
      <c r="H36" s="218"/>
      <c r="I36" s="200">
        <v>2000</v>
      </c>
      <c r="J36" s="201">
        <v>9174</v>
      </c>
      <c r="K36" s="201">
        <v>4785</v>
      </c>
      <c r="L36" s="215"/>
      <c r="M36" s="212"/>
    </row>
    <row r="37" spans="1:13" x14ac:dyDescent="0.25">
      <c r="A37" s="305" t="s">
        <v>228</v>
      </c>
      <c r="B37" s="196">
        <v>0.17699999999999999</v>
      </c>
      <c r="C37" s="196">
        <v>0.54800000000000004</v>
      </c>
      <c r="D37" s="196">
        <v>1.0309999999999999</v>
      </c>
      <c r="E37" s="302"/>
      <c r="F37" s="217"/>
      <c r="G37" s="213"/>
      <c r="H37" s="218"/>
      <c r="I37" s="200">
        <v>3894</v>
      </c>
      <c r="J37" s="201">
        <v>25000</v>
      </c>
      <c r="K37" s="201">
        <v>12987</v>
      </c>
      <c r="L37" s="215">
        <v>1370</v>
      </c>
      <c r="M37" s="212">
        <v>684</v>
      </c>
    </row>
    <row r="38" spans="1:13" x14ac:dyDescent="0.25">
      <c r="A38" s="305" t="s">
        <v>211</v>
      </c>
      <c r="B38" s="197">
        <v>0.16900000000000001</v>
      </c>
      <c r="C38" s="196">
        <v>0.69699999999999995</v>
      </c>
      <c r="D38" s="196">
        <v>1.2370000000000001</v>
      </c>
      <c r="E38" s="302"/>
      <c r="F38" s="196"/>
      <c r="G38" s="198"/>
      <c r="H38" s="220"/>
      <c r="I38" s="200">
        <v>2425</v>
      </c>
      <c r="J38" s="201">
        <v>5917</v>
      </c>
      <c r="K38" s="201">
        <v>1890</v>
      </c>
      <c r="L38" s="215">
        <v>947</v>
      </c>
      <c r="M38" s="212">
        <v>472</v>
      </c>
    </row>
    <row r="39" spans="1:13" x14ac:dyDescent="0.25">
      <c r="A39" s="291" t="s">
        <v>7</v>
      </c>
      <c r="B39" s="196">
        <v>0.223</v>
      </c>
      <c r="C39" s="196">
        <v>0.53100000000000003</v>
      </c>
      <c r="D39" s="196">
        <v>0.98299999999999998</v>
      </c>
      <c r="E39" s="217"/>
      <c r="F39" s="217"/>
      <c r="G39" s="198"/>
      <c r="H39" s="216"/>
      <c r="I39" s="200">
        <v>3052</v>
      </c>
      <c r="J39" s="206">
        <v>4484</v>
      </c>
      <c r="K39" s="206">
        <v>3236</v>
      </c>
      <c r="L39" s="215">
        <v>1600</v>
      </c>
      <c r="M39" s="212">
        <f>L39/2</f>
        <v>800</v>
      </c>
    </row>
    <row r="40" spans="1:13" x14ac:dyDescent="0.25">
      <c r="A40" s="305" t="s">
        <v>5</v>
      </c>
      <c r="B40" s="197">
        <v>0.22900000000000001</v>
      </c>
      <c r="C40" s="196">
        <v>0.56499999999999995</v>
      </c>
      <c r="D40" s="196">
        <v>1.607</v>
      </c>
      <c r="E40" s="217"/>
      <c r="F40" s="217"/>
      <c r="G40" s="198"/>
      <c r="H40" s="216"/>
      <c r="I40" s="200">
        <v>2249</v>
      </c>
      <c r="J40" s="206">
        <v>4366</v>
      </c>
      <c r="K40" s="206">
        <v>1769</v>
      </c>
      <c r="L40" s="215">
        <v>800</v>
      </c>
      <c r="M40" s="212">
        <f>L40/2</f>
        <v>400</v>
      </c>
    </row>
    <row r="41" spans="1:13" x14ac:dyDescent="0.25">
      <c r="A41" s="305" t="s">
        <v>8</v>
      </c>
      <c r="B41" s="196">
        <v>0.27600000000000002</v>
      </c>
      <c r="C41" s="196">
        <v>1.266</v>
      </c>
      <c r="D41" s="217"/>
      <c r="E41" s="217"/>
      <c r="F41" s="217"/>
      <c r="G41" s="198"/>
      <c r="H41" s="216"/>
      <c r="I41" s="200">
        <v>1580</v>
      </c>
      <c r="J41" s="206">
        <v>3623</v>
      </c>
      <c r="K41" s="206">
        <v>1011</v>
      </c>
      <c r="L41" s="215">
        <v>505</v>
      </c>
      <c r="M41" s="212">
        <v>252.5</v>
      </c>
    </row>
    <row r="42" spans="1:13" x14ac:dyDescent="0.25">
      <c r="A42" s="290" t="s">
        <v>45</v>
      </c>
      <c r="B42" s="196">
        <v>0.35699999999999998</v>
      </c>
      <c r="C42" s="196">
        <v>0.69399999999999995</v>
      </c>
      <c r="D42" s="196">
        <v>0.98</v>
      </c>
      <c r="E42" s="196"/>
      <c r="F42" s="217"/>
      <c r="G42" s="198"/>
      <c r="H42" s="216"/>
      <c r="I42" s="200">
        <v>3061</v>
      </c>
      <c r="J42" s="206">
        <v>2801</v>
      </c>
      <c r="K42" s="206">
        <v>2967</v>
      </c>
      <c r="L42" s="215">
        <v>1500</v>
      </c>
      <c r="M42" s="212">
        <f>L42/2</f>
        <v>750</v>
      </c>
    </row>
    <row r="43" spans="1:13" x14ac:dyDescent="0.25">
      <c r="A43" s="305" t="s">
        <v>43</v>
      </c>
      <c r="B43" s="197">
        <v>0.377</v>
      </c>
      <c r="C43" s="196">
        <v>1.454</v>
      </c>
      <c r="D43" s="217"/>
      <c r="E43" s="217"/>
      <c r="F43" s="217"/>
      <c r="G43" s="198"/>
      <c r="H43" s="216"/>
      <c r="I43" s="200">
        <v>1375</v>
      </c>
      <c r="J43" s="206">
        <v>2652</v>
      </c>
      <c r="K43" s="206">
        <v>928</v>
      </c>
      <c r="L43" s="215">
        <v>500</v>
      </c>
      <c r="M43" s="212">
        <f>L43/2</f>
        <v>250</v>
      </c>
    </row>
    <row r="44" spans="1:13" x14ac:dyDescent="0.25">
      <c r="A44" s="203"/>
      <c r="B44" s="196"/>
      <c r="C44" s="196"/>
      <c r="D44" s="196"/>
      <c r="E44" s="219"/>
      <c r="F44" s="196"/>
      <c r="G44" s="198"/>
      <c r="H44" s="220"/>
      <c r="I44" s="200"/>
      <c r="J44" s="201"/>
      <c r="K44" s="201"/>
      <c r="L44" s="215"/>
      <c r="M44" s="212"/>
    </row>
    <row r="45" spans="1:13" ht="20" thickBot="1" x14ac:dyDescent="0.3">
      <c r="A45" s="203"/>
      <c r="B45" s="221"/>
      <c r="C45" s="222"/>
      <c r="D45" s="221"/>
      <c r="E45" s="222"/>
      <c r="F45" s="221"/>
      <c r="G45" s="223"/>
      <c r="H45" s="224"/>
      <c r="I45" s="225"/>
      <c r="J45" s="226"/>
      <c r="K45" s="226"/>
      <c r="L45" s="227"/>
      <c r="M45" s="228"/>
    </row>
    <row r="46" spans="1:13" x14ac:dyDescent="0.25">
      <c r="A46" s="187" t="s">
        <v>49</v>
      </c>
      <c r="B46" s="229">
        <f>AVERAGE(B12:B38)</f>
        <v>9.1170370370370374E-2</v>
      </c>
      <c r="C46" s="230">
        <f>AVERAGE(C12:C38)</f>
        <v>0.29485185185185181</v>
      </c>
      <c r="D46" s="229">
        <f>AVERAGE(D12:D38)</f>
        <v>0.42156000000000005</v>
      </c>
      <c r="E46" s="230">
        <f>AVERAGE(E12:E38)</f>
        <v>0.77426086956521734</v>
      </c>
      <c r="F46" s="229">
        <f>AVERAGE(F12:F38)</f>
        <v>0.80300000000000005</v>
      </c>
      <c r="G46" s="231"/>
      <c r="H46" s="232">
        <f>AVERAGE(H12:H22)</f>
        <v>0.94144444444444453</v>
      </c>
      <c r="I46" s="233"/>
      <c r="J46" s="234"/>
      <c r="K46" s="234"/>
      <c r="L46" s="235"/>
      <c r="M46" s="236"/>
    </row>
    <row r="47" spans="1:13" x14ac:dyDescent="0.25">
      <c r="A47" s="237" t="s">
        <v>54</v>
      </c>
      <c r="B47" s="238">
        <f>AVERAGE(B12,B21,B23,B25,B26)</f>
        <v>7.0199999999999999E-2</v>
      </c>
      <c r="C47" s="239">
        <f>AVERAGE(C21,C23:C26)</f>
        <v>0.32079999999999997</v>
      </c>
      <c r="D47" s="238">
        <f>AVERAGE(D21,D23:D26)</f>
        <v>0.46080000000000004</v>
      </c>
      <c r="E47" s="239">
        <f>AVERAGE(E12,E21,E23,E25,E26)</f>
        <v>0.67059999999999997</v>
      </c>
      <c r="F47" s="238">
        <f>AVERAGE(F12,F21,F23,F25,F26)</f>
        <v>0.92199999999999993</v>
      </c>
      <c r="G47" s="240" t="s">
        <v>56</v>
      </c>
      <c r="H47" s="241" t="e">
        <f>AVERAGE(H25:H26)</f>
        <v>#DIV/0!</v>
      </c>
      <c r="I47" s="242"/>
      <c r="J47" s="243"/>
      <c r="K47" s="243"/>
      <c r="L47" s="206"/>
      <c r="M47" s="208"/>
    </row>
    <row r="48" spans="1:13" ht="20" thickBot="1" x14ac:dyDescent="0.3">
      <c r="A48" s="244" t="s">
        <v>55</v>
      </c>
      <c r="B48" s="245">
        <f>AVERAGE(B14,B16,B17,B18,B20)</f>
        <v>4.9200000000000008E-2</v>
      </c>
      <c r="C48" s="246">
        <f>AVERAGE(C14,C16,C17,C18,C20)</f>
        <v>0.11320000000000001</v>
      </c>
      <c r="D48" s="245" t="e">
        <f>AVERAGE(D18,D20,D14,D13,#REF!)</f>
        <v>#REF!</v>
      </c>
      <c r="E48" s="246" t="e">
        <f>AVERAGE(#REF!,E13,E15,E19,E22)</f>
        <v>#REF!</v>
      </c>
      <c r="F48" s="245">
        <f>AVERAGE(F15,F19,F22,F24)</f>
        <v>0.9617500000000001</v>
      </c>
      <c r="G48" s="240" t="s">
        <v>57</v>
      </c>
      <c r="H48" s="247"/>
      <c r="I48" s="225"/>
      <c r="J48" s="226"/>
      <c r="K48" s="226"/>
      <c r="L48" s="227"/>
      <c r="M48" s="228"/>
    </row>
    <row r="49" spans="1:13" ht="20" thickBot="1" x14ac:dyDescent="0.3">
      <c r="A49" s="187"/>
      <c r="B49" s="321" t="s">
        <v>183</v>
      </c>
      <c r="C49" s="322"/>
      <c r="D49" s="322"/>
      <c r="E49" s="322"/>
      <c r="F49" s="323"/>
      <c r="G49" s="323"/>
      <c r="H49" s="324"/>
      <c r="L49" s="195"/>
      <c r="M49" s="195"/>
    </row>
    <row r="50" spans="1:13" ht="26" x14ac:dyDescent="0.3">
      <c r="A50" s="288" t="s">
        <v>38</v>
      </c>
      <c r="I50" s="325" t="s">
        <v>73</v>
      </c>
      <c r="J50" s="326"/>
      <c r="K50" s="327"/>
      <c r="L50" s="325" t="s">
        <v>73</v>
      </c>
      <c r="M50" s="326"/>
    </row>
    <row r="51" spans="1:13" ht="21" x14ac:dyDescent="0.25">
      <c r="A51" s="294" t="s">
        <v>206</v>
      </c>
      <c r="I51" s="295"/>
      <c r="J51" s="295"/>
      <c r="K51" s="295"/>
      <c r="L51" s="295"/>
      <c r="M51" s="295"/>
    </row>
    <row r="52" spans="1:13" ht="40" x14ac:dyDescent="0.25">
      <c r="A52" s="248" t="s">
        <v>0</v>
      </c>
      <c r="B52" s="192" t="s">
        <v>2</v>
      </c>
      <c r="C52" s="191" t="s">
        <v>32</v>
      </c>
      <c r="D52" s="192" t="s">
        <v>33</v>
      </c>
      <c r="E52" s="191" t="s">
        <v>34</v>
      </c>
      <c r="F52" s="192" t="s">
        <v>35</v>
      </c>
      <c r="G52" s="193" t="s">
        <v>167</v>
      </c>
      <c r="H52" s="249" t="s">
        <v>36</v>
      </c>
      <c r="I52" s="249" t="s">
        <v>69</v>
      </c>
      <c r="J52" s="249" t="s">
        <v>68</v>
      </c>
      <c r="K52" s="249" t="s">
        <v>70</v>
      </c>
      <c r="L52" s="250" t="s">
        <v>72</v>
      </c>
      <c r="M52" s="250" t="s">
        <v>71</v>
      </c>
    </row>
    <row r="53" spans="1:13" x14ac:dyDescent="0.25">
      <c r="A53" s="289" t="s">
        <v>184</v>
      </c>
      <c r="B53" s="251">
        <v>0</v>
      </c>
      <c r="C53" s="251">
        <v>0.12</v>
      </c>
      <c r="D53" s="197">
        <v>0</v>
      </c>
      <c r="E53" s="197">
        <v>0.08</v>
      </c>
      <c r="F53" s="197">
        <v>0</v>
      </c>
      <c r="G53" s="198"/>
      <c r="H53" s="252">
        <v>0.78</v>
      </c>
      <c r="I53" s="253">
        <v>0.2</v>
      </c>
      <c r="J53" s="254">
        <v>0.1</v>
      </c>
      <c r="K53" s="253">
        <v>3.3333333333333333E-2</v>
      </c>
      <c r="L53" s="255">
        <v>0.4</v>
      </c>
      <c r="M53" s="256">
        <v>0.2</v>
      </c>
    </row>
    <row r="54" spans="1:13" x14ac:dyDescent="0.25">
      <c r="A54" s="290" t="s">
        <v>53</v>
      </c>
      <c r="B54" s="197">
        <v>3.0000000000000001E-3</v>
      </c>
      <c r="C54" s="197">
        <v>1.7000000000000001E-2</v>
      </c>
      <c r="D54" s="197">
        <v>4.5999999999999999E-2</v>
      </c>
      <c r="E54" s="197">
        <v>0.08</v>
      </c>
      <c r="F54" s="197">
        <v>0.04</v>
      </c>
      <c r="G54" s="198"/>
      <c r="H54" s="252">
        <v>8.5999999999999993E-2</v>
      </c>
      <c r="I54" s="253">
        <v>0.2</v>
      </c>
      <c r="J54" s="260">
        <v>0.1</v>
      </c>
      <c r="K54" s="253">
        <v>3.3333333333333333E-2</v>
      </c>
      <c r="L54" s="256">
        <v>0.4</v>
      </c>
      <c r="M54" s="256">
        <v>0.2</v>
      </c>
    </row>
    <row r="55" spans="1:13" x14ac:dyDescent="0.25">
      <c r="A55" s="298" t="s">
        <v>192</v>
      </c>
      <c r="B55" s="197">
        <v>0</v>
      </c>
      <c r="C55" s="197">
        <v>1.0999999999999999E-2</v>
      </c>
      <c r="D55" s="197">
        <v>6.0000000000000001E-3</v>
      </c>
      <c r="E55" s="197">
        <v>9.0999999999999998E-2</v>
      </c>
      <c r="F55" s="197">
        <v>1.0999999999999999E-2</v>
      </c>
      <c r="G55" s="198"/>
      <c r="H55" s="197">
        <v>0.19700000000000001</v>
      </c>
      <c r="I55" s="243">
        <v>0.2</v>
      </c>
      <c r="J55" s="243">
        <v>0.1</v>
      </c>
      <c r="K55" s="243">
        <v>0.03</v>
      </c>
      <c r="L55" s="256">
        <v>0.4</v>
      </c>
      <c r="M55" s="256">
        <v>0.2</v>
      </c>
    </row>
    <row r="56" spans="1:13" x14ac:dyDescent="0.25">
      <c r="A56" s="305" t="s">
        <v>157</v>
      </c>
      <c r="B56" s="197">
        <v>0</v>
      </c>
      <c r="C56" s="197">
        <v>0.186</v>
      </c>
      <c r="D56" s="197">
        <v>0.24299999999999999</v>
      </c>
      <c r="E56" s="197">
        <v>0.27400000000000002</v>
      </c>
      <c r="F56" s="197">
        <v>0.217</v>
      </c>
      <c r="G56" s="198"/>
      <c r="H56" s="197">
        <v>0.55300000000000005</v>
      </c>
      <c r="I56" s="253">
        <v>0.91709464416727804</v>
      </c>
      <c r="J56" s="259">
        <v>0.45854732208363902</v>
      </c>
      <c r="K56" s="253">
        <v>0.15284910736121302</v>
      </c>
      <c r="L56" s="258">
        <v>1.8341892883345561</v>
      </c>
      <c r="M56" s="258">
        <v>0.91709464416727804</v>
      </c>
    </row>
    <row r="57" spans="1:13" x14ac:dyDescent="0.25">
      <c r="A57" s="293" t="s">
        <v>159</v>
      </c>
      <c r="B57" s="197">
        <v>0.109</v>
      </c>
      <c r="C57" s="197">
        <v>0.27400000000000002</v>
      </c>
      <c r="D57" s="197">
        <v>0.14299999999999999</v>
      </c>
      <c r="E57" s="197">
        <v>0.28599999999999998</v>
      </c>
      <c r="F57" s="213">
        <v>0.72499999999999998</v>
      </c>
      <c r="G57" s="198"/>
      <c r="H57" s="213">
        <v>0.57199999999999995</v>
      </c>
      <c r="I57" s="243"/>
      <c r="J57" s="243"/>
      <c r="K57" s="243"/>
      <c r="L57" s="256"/>
      <c r="M57" s="256"/>
    </row>
    <row r="58" spans="1:13" x14ac:dyDescent="0.25">
      <c r="A58" s="297" t="s">
        <v>48</v>
      </c>
      <c r="B58" s="197">
        <v>0.126</v>
      </c>
      <c r="C58" s="197">
        <v>0.27400000000000002</v>
      </c>
      <c r="D58" s="197">
        <v>0.14299999999999999</v>
      </c>
      <c r="E58" s="197">
        <v>0.28599999999999998</v>
      </c>
      <c r="F58" s="213">
        <v>0.72499999999999998</v>
      </c>
      <c r="G58" s="198"/>
      <c r="H58" s="213">
        <v>0.57199999999999995</v>
      </c>
      <c r="I58" s="253">
        <v>1.2797542871768621</v>
      </c>
      <c r="J58" s="260">
        <v>0.63987714358843106</v>
      </c>
      <c r="K58" s="253">
        <v>0.21329238119614369</v>
      </c>
      <c r="L58" s="258">
        <v>2.5595085743537243</v>
      </c>
      <c r="M58" s="258">
        <v>1.2797542871768621</v>
      </c>
    </row>
    <row r="59" spans="1:13" x14ac:dyDescent="0.25">
      <c r="A59" s="299" t="s">
        <v>47</v>
      </c>
      <c r="B59" s="197">
        <v>0.14000000000000001</v>
      </c>
      <c r="C59" s="197">
        <v>0.1</v>
      </c>
      <c r="D59" s="197">
        <v>0.12</v>
      </c>
      <c r="E59" s="197">
        <v>0.31</v>
      </c>
      <c r="F59" s="197">
        <v>0.18</v>
      </c>
      <c r="G59" s="198"/>
      <c r="H59" s="252">
        <v>0.32</v>
      </c>
      <c r="I59" s="253">
        <v>0.85005100306018366</v>
      </c>
      <c r="J59" s="260">
        <v>0.42502550153009183</v>
      </c>
      <c r="K59" s="253">
        <v>0.14167516717669729</v>
      </c>
      <c r="L59" s="258">
        <v>1.7001020061203673</v>
      </c>
      <c r="M59" s="258">
        <v>0.85005100306018366</v>
      </c>
    </row>
    <row r="60" spans="1:13" x14ac:dyDescent="0.25">
      <c r="A60" s="292" t="s">
        <v>214</v>
      </c>
      <c r="B60" s="197">
        <v>2.3E-2</v>
      </c>
      <c r="C60" s="197">
        <v>2.3E-2</v>
      </c>
      <c r="D60" s="197">
        <v>0</v>
      </c>
      <c r="E60" s="197">
        <v>0.32</v>
      </c>
      <c r="F60" s="197">
        <v>0.114</v>
      </c>
      <c r="G60" s="198"/>
      <c r="H60" s="197">
        <v>0.32</v>
      </c>
      <c r="I60" s="243">
        <v>0.49</v>
      </c>
      <c r="J60" s="303">
        <v>0.245</v>
      </c>
      <c r="K60" s="243">
        <v>8.1000000000000003E-2</v>
      </c>
      <c r="L60" s="256">
        <v>0.98</v>
      </c>
      <c r="M60" s="256">
        <v>0.49</v>
      </c>
    </row>
    <row r="61" spans="1:13" x14ac:dyDescent="0.25">
      <c r="A61" s="299" t="s">
        <v>185</v>
      </c>
      <c r="B61" s="197">
        <v>2.3E-2</v>
      </c>
      <c r="C61" s="197">
        <v>3.4000000000000002E-2</v>
      </c>
      <c r="D61" s="197">
        <v>6.0000000000000001E-3</v>
      </c>
      <c r="E61" s="197">
        <v>0.32300000000000001</v>
      </c>
      <c r="F61" s="197">
        <v>0.17</v>
      </c>
      <c r="G61" s="198"/>
      <c r="H61" s="252">
        <v>0.36599999999999999</v>
      </c>
      <c r="I61" s="253">
        <v>0.55604982206405695</v>
      </c>
      <c r="J61" s="260">
        <v>0.27802491103202848</v>
      </c>
      <c r="K61" s="253">
        <v>9.2674970344009497E-2</v>
      </c>
      <c r="L61" s="257">
        <v>1.1120996441281139</v>
      </c>
      <c r="M61" s="257">
        <v>0.55604982206405695</v>
      </c>
    </row>
    <row r="62" spans="1:13" x14ac:dyDescent="0.25">
      <c r="A62" s="292" t="s">
        <v>209</v>
      </c>
      <c r="B62" s="197">
        <v>0.14599999999999999</v>
      </c>
      <c r="C62" s="197">
        <v>5.7000000000000002E-2</v>
      </c>
      <c r="D62" s="197">
        <v>5.0999999999999997E-2</v>
      </c>
      <c r="E62" s="197">
        <v>0.32600000000000001</v>
      </c>
      <c r="F62" s="197">
        <v>0.26600000000000001</v>
      </c>
      <c r="G62" s="198"/>
      <c r="H62" s="252">
        <v>0.36499999999999999</v>
      </c>
      <c r="I62" s="243"/>
      <c r="J62" s="243"/>
      <c r="K62" s="243"/>
      <c r="L62" s="256"/>
      <c r="M62" s="256"/>
    </row>
    <row r="63" spans="1:13" x14ac:dyDescent="0.25">
      <c r="A63" s="299" t="s">
        <v>50</v>
      </c>
      <c r="B63" s="197">
        <v>2.9000000000000001E-2</v>
      </c>
      <c r="C63" s="197">
        <v>4.5999999999999999E-2</v>
      </c>
      <c r="D63" s="197">
        <v>0</v>
      </c>
      <c r="E63" s="197">
        <v>0.36899999999999999</v>
      </c>
      <c r="F63" s="197">
        <v>0.29399999999999998</v>
      </c>
      <c r="G63" s="198"/>
      <c r="H63" s="252">
        <v>0.66</v>
      </c>
      <c r="I63" s="253">
        <v>0.73410659227719866</v>
      </c>
      <c r="J63" s="260">
        <v>0.36705329613859933</v>
      </c>
      <c r="K63" s="253">
        <v>0.12235109871286644</v>
      </c>
      <c r="L63" s="258">
        <v>1.4682131845543973</v>
      </c>
      <c r="M63" s="258">
        <v>0.73410659227719866</v>
      </c>
    </row>
    <row r="64" spans="1:13" x14ac:dyDescent="0.25">
      <c r="A64" s="299" t="s">
        <v>51</v>
      </c>
      <c r="B64" s="197">
        <v>5.3999999999999999E-2</v>
      </c>
      <c r="C64" s="197">
        <v>0.02</v>
      </c>
      <c r="D64" s="197">
        <v>2.3E-2</v>
      </c>
      <c r="E64" s="197">
        <v>0.38300000000000001</v>
      </c>
      <c r="F64" s="197">
        <v>0.3</v>
      </c>
      <c r="G64" s="198"/>
      <c r="H64" s="213">
        <v>0.76600000000000001</v>
      </c>
      <c r="I64" s="253">
        <v>0.78003120124804992</v>
      </c>
      <c r="J64" s="259">
        <v>0.39001560062402496</v>
      </c>
      <c r="K64" s="253">
        <v>0.13000520020800832</v>
      </c>
      <c r="L64" s="258">
        <v>1.5600624024960998</v>
      </c>
      <c r="M64" s="258">
        <v>0.78003120124804992</v>
      </c>
    </row>
    <row r="65" spans="1:13" x14ac:dyDescent="0.25">
      <c r="A65" s="292" t="s">
        <v>189</v>
      </c>
      <c r="B65" s="197">
        <v>0.22</v>
      </c>
      <c r="C65" s="197">
        <v>0.183</v>
      </c>
      <c r="D65" s="197">
        <v>0.189</v>
      </c>
      <c r="E65" s="197">
        <v>0.42</v>
      </c>
      <c r="F65" s="213"/>
      <c r="G65" s="198"/>
      <c r="H65" s="213"/>
      <c r="I65" s="243">
        <v>1.25</v>
      </c>
      <c r="J65" s="261">
        <v>0.625</v>
      </c>
      <c r="K65" s="261">
        <v>0.20833333333333334</v>
      </c>
      <c r="L65" s="256">
        <v>2.5</v>
      </c>
      <c r="M65" s="256">
        <v>1.25</v>
      </c>
    </row>
    <row r="66" spans="1:13" ht="20" thickBot="1" x14ac:dyDescent="0.3">
      <c r="A66" s="297" t="s">
        <v>190</v>
      </c>
      <c r="B66" s="197">
        <v>2.3E-2</v>
      </c>
      <c r="C66" s="197">
        <v>0.111</v>
      </c>
      <c r="D66" s="197">
        <v>0.17</v>
      </c>
      <c r="E66" s="197">
        <v>0.42599999999999999</v>
      </c>
      <c r="F66" s="197">
        <v>0.24299999999999999</v>
      </c>
      <c r="G66" s="198"/>
      <c r="H66" s="197"/>
      <c r="I66" s="243">
        <v>0.97</v>
      </c>
      <c r="J66" s="243">
        <v>0.46500000000000002</v>
      </c>
      <c r="K66" s="243">
        <v>0.16</v>
      </c>
      <c r="L66" s="256">
        <v>1.94</v>
      </c>
      <c r="M66" s="256">
        <v>0.97</v>
      </c>
    </row>
    <row r="67" spans="1:13" x14ac:dyDescent="0.25">
      <c r="A67" s="297" t="s">
        <v>196</v>
      </c>
      <c r="B67" s="197">
        <v>5.0999999999999997E-2</v>
      </c>
      <c r="C67" s="197">
        <v>0.28599999999999998</v>
      </c>
      <c r="D67" s="197">
        <v>0.151</v>
      </c>
      <c r="E67" s="197">
        <v>0.437</v>
      </c>
      <c r="F67" s="213"/>
      <c r="G67" s="198"/>
      <c r="H67" s="213"/>
      <c r="I67" s="243">
        <v>1.1599999999999999</v>
      </c>
      <c r="J67" s="243">
        <v>0.57999999999999996</v>
      </c>
      <c r="K67" s="243">
        <v>0.19</v>
      </c>
      <c r="L67" s="300">
        <v>2.3199999999999998</v>
      </c>
      <c r="M67" s="300">
        <v>1.1599999999999999</v>
      </c>
    </row>
    <row r="68" spans="1:13" x14ac:dyDescent="0.25">
      <c r="A68" s="299" t="s">
        <v>6</v>
      </c>
      <c r="B68" s="251">
        <v>0.191</v>
      </c>
      <c r="C68" s="251">
        <v>0.17399999999999999</v>
      </c>
      <c r="D68" s="197">
        <v>0.02</v>
      </c>
      <c r="E68" s="197">
        <v>0.45100000000000001</v>
      </c>
      <c r="F68" s="197">
        <v>0.34300000000000003</v>
      </c>
      <c r="G68" s="198"/>
      <c r="H68" s="213">
        <v>0.90200000000000002</v>
      </c>
      <c r="I68" s="253">
        <v>1.1304544426859597</v>
      </c>
      <c r="J68" s="254">
        <v>0.56522722134297987</v>
      </c>
      <c r="K68" s="253">
        <v>0.18840907378099328</v>
      </c>
      <c r="L68" s="255">
        <v>2.2609088853719195</v>
      </c>
      <c r="M68" s="258">
        <v>1.1304544426859597</v>
      </c>
    </row>
    <row r="69" spans="1:13" x14ac:dyDescent="0.25">
      <c r="A69" s="203" t="s">
        <v>226</v>
      </c>
      <c r="B69" s="251">
        <v>0.111</v>
      </c>
      <c r="C69" s="251">
        <v>0.32300000000000001</v>
      </c>
      <c r="D69" s="197">
        <v>0.223</v>
      </c>
      <c r="E69" s="197">
        <v>0.47399999999999998</v>
      </c>
      <c r="F69" s="213"/>
      <c r="G69" s="213"/>
      <c r="H69" s="213"/>
      <c r="I69" s="243">
        <v>1.41</v>
      </c>
      <c r="J69" s="243">
        <v>0.7</v>
      </c>
      <c r="K69" s="243">
        <v>0.23499999999999999</v>
      </c>
      <c r="L69" s="257">
        <v>2.82</v>
      </c>
      <c r="M69" s="257">
        <v>1.4</v>
      </c>
    </row>
    <row r="70" spans="1:13" x14ac:dyDescent="0.25">
      <c r="A70" s="292" t="s">
        <v>4</v>
      </c>
      <c r="B70" s="251">
        <v>0.191</v>
      </c>
      <c r="C70" s="251">
        <v>0.22</v>
      </c>
      <c r="D70" s="197">
        <v>0.18</v>
      </c>
      <c r="E70" s="197">
        <v>0.48899999999999999</v>
      </c>
      <c r="F70" s="213"/>
      <c r="G70" s="198"/>
      <c r="H70" s="213">
        <v>0.97199999999999998</v>
      </c>
      <c r="I70" s="253">
        <v>1.3623978201634876</v>
      </c>
      <c r="J70" s="254">
        <v>0.68119891008174382</v>
      </c>
      <c r="K70" s="253">
        <v>0.22706630336058128</v>
      </c>
      <c r="L70" s="255">
        <v>2.7247956403269753</v>
      </c>
      <c r="M70" s="258">
        <v>1.3623978201634876</v>
      </c>
    </row>
    <row r="71" spans="1:13" x14ac:dyDescent="0.25">
      <c r="A71" s="297" t="s">
        <v>199</v>
      </c>
      <c r="B71" s="197">
        <v>0.04</v>
      </c>
      <c r="C71" s="197">
        <v>0.183</v>
      </c>
      <c r="D71" s="197">
        <v>0.17399999999999999</v>
      </c>
      <c r="E71" s="197">
        <v>0.61699999999999999</v>
      </c>
      <c r="F71" s="213"/>
      <c r="G71" s="198"/>
      <c r="H71" s="213"/>
      <c r="I71" s="253">
        <v>1.2</v>
      </c>
      <c r="J71" s="254">
        <v>0.6</v>
      </c>
      <c r="K71" s="253">
        <v>0.2</v>
      </c>
      <c r="L71" s="256">
        <v>2.4</v>
      </c>
      <c r="M71" s="256">
        <v>1.2</v>
      </c>
    </row>
    <row r="72" spans="1:13" x14ac:dyDescent="0.25">
      <c r="A72" s="297" t="s">
        <v>7</v>
      </c>
      <c r="B72" s="251">
        <v>0.223</v>
      </c>
      <c r="C72" s="251">
        <v>0.309</v>
      </c>
      <c r="D72" s="197">
        <v>0.45100000000000001</v>
      </c>
      <c r="E72" s="213">
        <v>0.61799999999999999</v>
      </c>
      <c r="F72" s="262"/>
      <c r="G72" s="263"/>
      <c r="H72" s="213">
        <v>1.236</v>
      </c>
      <c r="I72" s="253">
        <v>1.6382699868938402</v>
      </c>
      <c r="J72" s="260">
        <v>0.81913499344692009</v>
      </c>
      <c r="K72" s="253">
        <v>0.27304499781564001</v>
      </c>
      <c r="L72" s="257">
        <v>3.2765399737876804</v>
      </c>
      <c r="M72" s="257">
        <v>1.6382699868938402</v>
      </c>
    </row>
    <row r="73" spans="1:13" x14ac:dyDescent="0.25">
      <c r="A73" s="297" t="s">
        <v>1</v>
      </c>
      <c r="B73" s="251">
        <v>8.8999999999999996E-2</v>
      </c>
      <c r="C73" s="251">
        <v>0.28999999999999998</v>
      </c>
      <c r="D73" s="197">
        <v>0.2</v>
      </c>
      <c r="E73" s="197">
        <v>0.65</v>
      </c>
      <c r="F73" s="213">
        <v>0.57999999999999996</v>
      </c>
      <c r="G73" s="198"/>
      <c r="H73" s="213">
        <v>1.1599999999999999</v>
      </c>
      <c r="I73" s="253">
        <v>1.4450867052023122</v>
      </c>
      <c r="J73" s="254">
        <v>0.7225433526011561</v>
      </c>
      <c r="K73" s="253">
        <v>0.24084778420038536</v>
      </c>
      <c r="L73" s="255">
        <v>2.8901734104046244</v>
      </c>
      <c r="M73" s="258">
        <v>1.4450867052023122</v>
      </c>
    </row>
    <row r="74" spans="1:13" x14ac:dyDescent="0.25">
      <c r="A74" s="316" t="s">
        <v>158</v>
      </c>
      <c r="B74" s="197">
        <v>0.109</v>
      </c>
      <c r="C74" s="197">
        <v>0.28999999999999998</v>
      </c>
      <c r="D74" s="197">
        <v>0.2</v>
      </c>
      <c r="E74" s="213">
        <v>0.65</v>
      </c>
      <c r="F74" s="213"/>
      <c r="G74" s="198"/>
      <c r="H74" s="213">
        <v>1.3</v>
      </c>
      <c r="I74" s="243"/>
      <c r="J74" s="243"/>
      <c r="K74" s="243"/>
      <c r="L74" s="256"/>
      <c r="M74" s="256"/>
    </row>
    <row r="75" spans="1:13" x14ac:dyDescent="0.25">
      <c r="A75" s="298" t="s">
        <v>46</v>
      </c>
      <c r="B75" s="197">
        <v>0.35699999999999998</v>
      </c>
      <c r="C75" s="197">
        <v>0.33600000000000002</v>
      </c>
      <c r="D75" s="197">
        <v>0.28599999999999998</v>
      </c>
      <c r="E75" s="213">
        <v>0.67200000000000004</v>
      </c>
      <c r="F75" s="213"/>
      <c r="G75" s="198"/>
      <c r="H75" s="213">
        <v>1.3460000000000001</v>
      </c>
      <c r="I75" s="253">
        <v>1.6334531198954589</v>
      </c>
      <c r="J75" s="260">
        <v>0.81672655994772947</v>
      </c>
      <c r="K75" s="253">
        <v>0.27224218664924316</v>
      </c>
      <c r="L75" s="257">
        <v>3.2669062397909179</v>
      </c>
      <c r="M75" s="257">
        <v>1.6334531198954589</v>
      </c>
    </row>
    <row r="76" spans="1:13" x14ac:dyDescent="0.25">
      <c r="A76" s="305" t="s">
        <v>5</v>
      </c>
      <c r="B76" s="251">
        <v>0.22900000000000001</v>
      </c>
      <c r="C76" s="251">
        <v>0.33700000000000002</v>
      </c>
      <c r="D76" s="197">
        <v>1.0429999999999999</v>
      </c>
      <c r="E76" s="213">
        <v>0.67400000000000004</v>
      </c>
      <c r="F76" s="213"/>
      <c r="G76" s="198"/>
      <c r="H76" s="213">
        <v>1.3480000000000001</v>
      </c>
      <c r="I76" s="253">
        <v>2.2232103156958649</v>
      </c>
      <c r="J76" s="254">
        <v>1.1116051578479325</v>
      </c>
      <c r="K76" s="253">
        <v>0.37053505261597747</v>
      </c>
      <c r="L76" s="255">
        <v>4.4464206313917298</v>
      </c>
      <c r="M76" s="258">
        <v>2.2232103156958649</v>
      </c>
    </row>
    <row r="77" spans="1:13" x14ac:dyDescent="0.25">
      <c r="A77" s="317" t="s">
        <v>230</v>
      </c>
      <c r="B77" s="318">
        <v>0.02</v>
      </c>
      <c r="C77" s="318">
        <v>7.6999999999999999E-2</v>
      </c>
      <c r="D77" s="318">
        <v>0.19700000000000001</v>
      </c>
      <c r="E77" s="318">
        <v>0.73399999999999999</v>
      </c>
      <c r="F77" s="213"/>
      <c r="G77" s="213"/>
      <c r="H77" s="213"/>
      <c r="I77" s="315">
        <v>1.28</v>
      </c>
      <c r="J77" s="319">
        <v>0.64</v>
      </c>
      <c r="K77" s="315">
        <v>0.21</v>
      </c>
      <c r="L77" s="255">
        <v>2.56</v>
      </c>
      <c r="M77" s="258">
        <v>1.28</v>
      </c>
    </row>
    <row r="78" spans="1:13" x14ac:dyDescent="0.25">
      <c r="A78" s="298" t="s">
        <v>160</v>
      </c>
      <c r="B78" s="197">
        <v>0.22</v>
      </c>
      <c r="C78" s="197">
        <v>0.38300000000000001</v>
      </c>
      <c r="D78" s="197">
        <v>0.249</v>
      </c>
      <c r="E78" s="197">
        <v>1.036</v>
      </c>
      <c r="F78" s="213"/>
      <c r="G78" s="198"/>
      <c r="H78" s="213">
        <v>2.0720000000000001</v>
      </c>
      <c r="I78" s="253">
        <v>1.5873015873015872</v>
      </c>
      <c r="J78" s="259">
        <v>0.79365079365079361</v>
      </c>
      <c r="K78" s="253">
        <v>0.26455026455026454</v>
      </c>
      <c r="L78" s="258">
        <v>3.1746031746031744</v>
      </c>
      <c r="M78" s="258">
        <v>1.5873015873015872</v>
      </c>
    </row>
    <row r="79" spans="1:13" x14ac:dyDescent="0.25">
      <c r="A79" s="305" t="s">
        <v>210</v>
      </c>
      <c r="B79" s="196">
        <v>0.16900000000000001</v>
      </c>
      <c r="C79" s="197">
        <v>0.52900000000000003</v>
      </c>
      <c r="D79" s="197">
        <v>0.54</v>
      </c>
      <c r="E79" s="213">
        <v>1.0580000000000001</v>
      </c>
      <c r="F79" s="197"/>
      <c r="G79" s="198"/>
      <c r="H79" s="197"/>
      <c r="I79" s="253">
        <v>2.06</v>
      </c>
      <c r="J79" s="260">
        <v>1.03</v>
      </c>
      <c r="K79" s="253">
        <v>0.34300000000000003</v>
      </c>
      <c r="L79" s="258">
        <v>4.12</v>
      </c>
      <c r="M79" s="258">
        <v>2</v>
      </c>
    </row>
    <row r="80" spans="1:13" x14ac:dyDescent="0.25">
      <c r="A80" s="291" t="s">
        <v>201</v>
      </c>
      <c r="B80" s="197">
        <v>8.8999999999999996E-2</v>
      </c>
      <c r="C80" s="209">
        <v>0.78</v>
      </c>
      <c r="D80" s="213"/>
      <c r="E80" s="213">
        <v>1.56</v>
      </c>
      <c r="F80" s="197"/>
      <c r="G80" s="198"/>
      <c r="H80" s="197"/>
      <c r="I80" s="243">
        <v>2.15</v>
      </c>
      <c r="J80" s="243">
        <v>1.07</v>
      </c>
      <c r="K80" s="243">
        <v>0.36</v>
      </c>
      <c r="L80" s="256">
        <v>4.3</v>
      </c>
      <c r="M80" s="256">
        <v>2.14</v>
      </c>
    </row>
    <row r="81" spans="1:13" x14ac:dyDescent="0.25">
      <c r="A81" s="297" t="s">
        <v>8</v>
      </c>
      <c r="B81" s="251">
        <v>0.27600000000000002</v>
      </c>
      <c r="C81" s="251">
        <v>0.98899999999999999</v>
      </c>
      <c r="D81" s="213"/>
      <c r="E81" s="213">
        <v>1.978</v>
      </c>
      <c r="F81" s="213"/>
      <c r="G81" s="198"/>
      <c r="H81" s="213">
        <v>1.978</v>
      </c>
      <c r="I81" s="243">
        <v>2.5</v>
      </c>
      <c r="J81" s="260">
        <v>1.25</v>
      </c>
      <c r="K81" s="253">
        <v>0.41666666666666669</v>
      </c>
      <c r="L81" s="256">
        <v>5</v>
      </c>
      <c r="M81" s="256">
        <v>2.5</v>
      </c>
    </row>
    <row r="82" spans="1:13" x14ac:dyDescent="0.25">
      <c r="A82" s="297" t="s">
        <v>9</v>
      </c>
      <c r="B82" s="251">
        <v>0.377</v>
      </c>
      <c r="C82" s="251">
        <v>1.077</v>
      </c>
      <c r="D82" s="213"/>
      <c r="E82" s="213">
        <v>2.1539999999999999</v>
      </c>
      <c r="F82" s="213"/>
      <c r="G82" s="198"/>
      <c r="H82" s="213">
        <v>4.3079999999999998</v>
      </c>
      <c r="I82" s="253">
        <v>3.6363636363636362</v>
      </c>
      <c r="J82" s="260">
        <v>1.8181818181818181</v>
      </c>
      <c r="K82" s="253">
        <v>0.60606060606060608</v>
      </c>
      <c r="L82" s="258">
        <v>7.2727272727272725</v>
      </c>
      <c r="M82" s="258">
        <v>3.6363636363636362</v>
      </c>
    </row>
    <row r="83" spans="1:13" x14ac:dyDescent="0.25">
      <c r="A83" s="316" t="s">
        <v>154</v>
      </c>
      <c r="B83" s="197">
        <v>0.1086</v>
      </c>
      <c r="C83" s="197">
        <v>0.20799999999999999</v>
      </c>
      <c r="D83" s="213"/>
      <c r="E83" s="213"/>
      <c r="F83" s="213"/>
      <c r="G83" s="198"/>
      <c r="H83" s="213"/>
      <c r="I83" s="243"/>
      <c r="J83" s="243"/>
      <c r="K83" s="243"/>
      <c r="L83" s="256"/>
      <c r="M83" s="256"/>
    </row>
    <row r="84" spans="1:13" x14ac:dyDescent="0.25">
      <c r="A84" s="297" t="s">
        <v>229</v>
      </c>
      <c r="B84" s="197">
        <v>0.17699999999999999</v>
      </c>
      <c r="C84" s="197">
        <v>0.371</v>
      </c>
      <c r="D84" s="197">
        <v>0.48299999999999998</v>
      </c>
      <c r="E84" s="197"/>
      <c r="F84" s="197"/>
      <c r="G84" s="198"/>
      <c r="H84" s="197"/>
      <c r="I84" s="243"/>
      <c r="J84" s="243"/>
      <c r="K84" s="243"/>
      <c r="L84" s="256"/>
      <c r="M84" s="256"/>
    </row>
    <row r="85" spans="1:13" x14ac:dyDescent="0.25">
      <c r="A85" s="264"/>
      <c r="B85" s="265"/>
      <c r="C85" s="265"/>
      <c r="D85" s="265"/>
      <c r="E85" s="265"/>
      <c r="F85" s="265"/>
      <c r="G85" s="266"/>
      <c r="H85" s="265"/>
      <c r="I85" s="267"/>
      <c r="J85" s="267"/>
      <c r="K85" s="267"/>
      <c r="L85" s="268"/>
      <c r="M85" s="268"/>
    </row>
    <row r="86" spans="1:13" x14ac:dyDescent="0.25">
      <c r="A86" s="269" t="s">
        <v>180</v>
      </c>
      <c r="B86" s="270">
        <f>AVERAGE(B53:B73)</f>
        <v>8.5333333333333344E-2</v>
      </c>
      <c r="C86" s="270">
        <f>AVERAGE(C53:C73)</f>
        <v>0.15433333333333335</v>
      </c>
      <c r="D86" s="270">
        <f>AVERAGE(D53:D73)</f>
        <v>0.12090476190476192</v>
      </c>
      <c r="E86" s="270">
        <f>AVERAGE(E53:E73)</f>
        <v>0.36714285714285716</v>
      </c>
      <c r="F86" s="270">
        <f>AVERAGE(F53:F73)</f>
        <v>0.2805333333333333</v>
      </c>
      <c r="G86" s="271"/>
      <c r="H86" s="270">
        <f>AVERAGE(H53:H73)</f>
        <v>0.61418750000000011</v>
      </c>
      <c r="I86" s="272" t="s">
        <v>175</v>
      </c>
      <c r="J86" s="273" t="s">
        <v>176</v>
      </c>
      <c r="K86" s="274" t="s">
        <v>177</v>
      </c>
      <c r="L86" s="275" t="s">
        <v>178</v>
      </c>
      <c r="M86" s="275" t="s">
        <v>179</v>
      </c>
    </row>
    <row r="87" spans="1:13" x14ac:dyDescent="0.25">
      <c r="A87" s="276" t="s">
        <v>54</v>
      </c>
      <c r="B87" s="277">
        <v>5.0000000000000001E-3</v>
      </c>
      <c r="C87" s="277"/>
      <c r="D87" s="277"/>
      <c r="E87" s="277"/>
      <c r="F87" s="277"/>
      <c r="G87" s="278" t="s">
        <v>56</v>
      </c>
      <c r="H87" s="279"/>
      <c r="I87" s="272"/>
      <c r="J87" s="273"/>
      <c r="K87" s="274"/>
      <c r="L87" s="275"/>
      <c r="M87" s="275"/>
    </row>
    <row r="88" spans="1:13" ht="20" thickBot="1" x14ac:dyDescent="0.3">
      <c r="A88" s="280" t="s">
        <v>55</v>
      </c>
      <c r="B88" s="281">
        <v>0.29199999999999998</v>
      </c>
      <c r="C88" s="281"/>
      <c r="D88" s="281"/>
      <c r="E88" s="281"/>
      <c r="F88" s="281"/>
      <c r="G88" s="282" t="s">
        <v>57</v>
      </c>
      <c r="H88" s="283"/>
      <c r="I88" s="284"/>
      <c r="J88" s="285"/>
      <c r="K88" s="286"/>
      <c r="L88" s="275"/>
      <c r="M88" s="275"/>
    </row>
    <row r="89" spans="1:13" x14ac:dyDescent="0.25">
      <c r="A89" s="276" t="s">
        <v>181</v>
      </c>
      <c r="B89" s="277">
        <v>3.9E-2</v>
      </c>
      <c r="C89" s="277"/>
      <c r="D89" s="277"/>
      <c r="E89" s="277"/>
      <c r="F89" s="277"/>
      <c r="G89" s="278"/>
      <c r="H89" s="279"/>
    </row>
    <row r="90" spans="1:13" ht="20" thickBot="1" x14ac:dyDescent="0.3">
      <c r="A90" s="280" t="s">
        <v>182</v>
      </c>
      <c r="B90" s="281">
        <v>0.25900000000000001</v>
      </c>
      <c r="C90" s="281"/>
      <c r="D90" s="281"/>
      <c r="E90" s="281"/>
      <c r="F90" s="281"/>
      <c r="G90" s="282"/>
      <c r="H90" s="283"/>
    </row>
  </sheetData>
  <mergeCells count="4">
    <mergeCell ref="A8:E8"/>
    <mergeCell ref="B49:H49"/>
    <mergeCell ref="I50:K50"/>
    <mergeCell ref="L50:M50"/>
  </mergeCells>
  <pageMargins left="0.25" right="0.25" top="0.75" bottom="0.75" header="0.3" footer="0.3"/>
  <pageSetup paperSize="9" scale="29" orientation="landscape" horizontalDpi="4294967293" verticalDpi="0" r:id="rId1"/>
  <drawing r:id="rId2"/>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61C0-35C2-4FD6-B2AC-B5697863049E}">
  <sheetPr codeName="Sheet7">
    <tabColor rgb="FF00B0F0"/>
    <pageSetUpPr fitToPage="1"/>
  </sheetPr>
  <dimension ref="A1:I104"/>
  <sheetViews>
    <sheetView topLeftCell="A12" workbookViewId="0">
      <selection activeCell="L38" sqref="L38"/>
    </sheetView>
  </sheetViews>
  <sheetFormatPr baseColWidth="10" defaultColWidth="8.83203125" defaultRowHeight="15" x14ac:dyDescent="0.2"/>
  <cols>
    <col min="1" max="1" width="45" customWidth="1"/>
    <col min="2" max="2" width="21.5" style="18" customWidth="1"/>
    <col min="3" max="3" width="24.5" style="1" customWidth="1"/>
    <col min="4" max="4" width="20.33203125" style="18" customWidth="1"/>
    <col min="5" max="5" width="27" style="1" customWidth="1"/>
    <col min="6" max="6" width="20.5" style="18" customWidth="1"/>
    <col min="7" max="7" width="20" style="1" customWidth="1"/>
    <col min="8" max="8" width="20.83203125" style="18" customWidth="1"/>
    <col min="9" max="9" width="46.1640625" style="127" customWidth="1"/>
  </cols>
  <sheetData>
    <row r="1" spans="1:9" ht="126" customHeight="1" thickBot="1" x14ac:dyDescent="0.25">
      <c r="A1" s="41" t="s">
        <v>44</v>
      </c>
      <c r="B1" s="42"/>
      <c r="C1" s="43"/>
      <c r="D1" s="42"/>
      <c r="E1" s="43"/>
      <c r="F1" s="42"/>
      <c r="G1" s="43"/>
      <c r="H1" s="42"/>
      <c r="I1" s="120"/>
    </row>
    <row r="2" spans="1:9" ht="51.75" customHeight="1" thickBot="1" x14ac:dyDescent="0.35">
      <c r="A2" s="331" t="s">
        <v>174</v>
      </c>
      <c r="B2" s="332"/>
      <c r="C2" s="332"/>
      <c r="D2" s="332"/>
      <c r="E2" s="332"/>
      <c r="F2" s="332"/>
      <c r="G2" s="332"/>
      <c r="H2" s="332"/>
      <c r="I2" s="333"/>
    </row>
    <row r="3" spans="1:9" x14ac:dyDescent="0.2">
      <c r="A3" s="328" t="s">
        <v>134</v>
      </c>
      <c r="B3" s="329"/>
      <c r="C3" s="329"/>
      <c r="D3" s="329"/>
      <c r="E3" s="329"/>
      <c r="F3" s="329"/>
      <c r="G3" s="329"/>
      <c r="H3" s="329"/>
      <c r="I3" s="330"/>
    </row>
    <row r="4" spans="1:9" x14ac:dyDescent="0.2">
      <c r="A4" s="334"/>
      <c r="B4" s="335"/>
      <c r="C4" s="335"/>
      <c r="D4" s="335"/>
      <c r="E4" s="335"/>
      <c r="F4" s="335"/>
      <c r="G4" s="335"/>
      <c r="H4" s="335"/>
      <c r="I4" s="336"/>
    </row>
    <row r="5" spans="1:9" x14ac:dyDescent="0.2">
      <c r="A5" s="45"/>
      <c r="B5" s="46"/>
      <c r="C5" s="16"/>
      <c r="D5" s="46"/>
      <c r="E5" s="16"/>
      <c r="F5" s="46"/>
      <c r="G5" s="16"/>
      <c r="H5" s="46"/>
      <c r="I5" s="121"/>
    </row>
    <row r="6" spans="1:9" ht="16" x14ac:dyDescent="0.2">
      <c r="A6" s="337" t="s">
        <v>135</v>
      </c>
      <c r="B6" s="338"/>
      <c r="C6" s="338"/>
      <c r="D6" s="338"/>
      <c r="E6" s="338"/>
      <c r="F6" s="338"/>
      <c r="G6" s="338"/>
      <c r="H6" s="338"/>
      <c r="I6" s="339"/>
    </row>
    <row r="7" spans="1:9" x14ac:dyDescent="0.2">
      <c r="A7" s="328" t="s">
        <v>136</v>
      </c>
      <c r="B7" s="329"/>
      <c r="C7" s="329"/>
      <c r="D7" s="329"/>
      <c r="E7" s="329"/>
      <c r="F7" s="329"/>
      <c r="G7" s="329"/>
      <c r="H7" s="329"/>
      <c r="I7" s="330"/>
    </row>
    <row r="8" spans="1:9" ht="30" customHeight="1" x14ac:dyDescent="0.2">
      <c r="A8" s="328"/>
      <c r="B8" s="329"/>
      <c r="C8" s="329"/>
      <c r="D8" s="329"/>
      <c r="E8" s="329"/>
      <c r="F8" s="329"/>
      <c r="G8" s="329"/>
      <c r="H8" s="329"/>
      <c r="I8" s="330"/>
    </row>
    <row r="9" spans="1:9" ht="16" x14ac:dyDescent="0.2">
      <c r="A9" s="50"/>
      <c r="B9" s="51"/>
      <c r="C9" s="122"/>
      <c r="D9" s="51"/>
      <c r="E9" s="122"/>
      <c r="F9" s="51"/>
      <c r="G9" s="122"/>
      <c r="H9" s="51"/>
      <c r="I9" s="123"/>
    </row>
    <row r="10" spans="1:9" ht="16" x14ac:dyDescent="0.2">
      <c r="A10" s="337" t="s">
        <v>137</v>
      </c>
      <c r="B10" s="338"/>
      <c r="C10" s="338"/>
      <c r="D10" s="338"/>
      <c r="E10" s="338"/>
      <c r="F10" s="338"/>
      <c r="G10" s="338"/>
      <c r="H10" s="338"/>
      <c r="I10" s="339"/>
    </row>
    <row r="11" spans="1:9" ht="16" x14ac:dyDescent="0.2">
      <c r="A11" s="50"/>
      <c r="B11" s="51"/>
      <c r="C11" s="122"/>
      <c r="D11" s="51"/>
      <c r="E11" s="122"/>
      <c r="F11" s="51"/>
      <c r="G11" s="122"/>
      <c r="H11" s="51"/>
      <c r="I11" s="123"/>
    </row>
    <row r="12" spans="1:9" ht="16" x14ac:dyDescent="0.2">
      <c r="A12" s="50" t="s">
        <v>138</v>
      </c>
      <c r="B12" s="51"/>
      <c r="C12" s="122"/>
      <c r="D12" s="51"/>
      <c r="E12" s="122"/>
      <c r="F12" s="51"/>
      <c r="G12" s="122"/>
      <c r="H12" s="51"/>
      <c r="I12" s="123"/>
    </row>
    <row r="13" spans="1:9" ht="16" x14ac:dyDescent="0.2">
      <c r="A13" s="50" t="s">
        <v>44</v>
      </c>
      <c r="B13" s="51"/>
      <c r="C13" s="122"/>
      <c r="D13" s="51"/>
      <c r="E13" s="122"/>
      <c r="F13" s="51"/>
      <c r="G13" s="122"/>
      <c r="H13" s="51"/>
      <c r="I13" s="123"/>
    </row>
    <row r="14" spans="1:9" ht="16" x14ac:dyDescent="0.2">
      <c r="A14" s="50" t="s">
        <v>139</v>
      </c>
      <c r="B14" s="51"/>
      <c r="C14" s="122"/>
      <c r="D14" s="51"/>
      <c r="E14" s="122"/>
      <c r="F14" s="51"/>
      <c r="G14" s="122"/>
      <c r="H14" s="51"/>
      <c r="I14" s="123"/>
    </row>
    <row r="15" spans="1:9" ht="16" x14ac:dyDescent="0.2">
      <c r="A15" s="328"/>
      <c r="B15" s="329"/>
      <c r="C15" s="329"/>
      <c r="D15" s="329"/>
      <c r="E15" s="329"/>
      <c r="F15" s="329"/>
      <c r="G15" s="329"/>
      <c r="H15" s="329"/>
      <c r="I15" s="330"/>
    </row>
    <row r="16" spans="1:9" x14ac:dyDescent="0.2">
      <c r="A16" s="328" t="s">
        <v>140</v>
      </c>
      <c r="B16" s="343"/>
      <c r="C16" s="343"/>
      <c r="D16" s="343"/>
      <c r="E16" s="343"/>
      <c r="F16" s="343"/>
      <c r="G16" s="343"/>
      <c r="H16" s="343"/>
      <c r="I16" s="344"/>
    </row>
    <row r="17" spans="1:9" ht="16" x14ac:dyDescent="0.2">
      <c r="A17" s="50"/>
      <c r="B17" s="51"/>
      <c r="C17" s="122"/>
      <c r="D17" s="51"/>
      <c r="E17" s="122"/>
      <c r="F17" s="51"/>
      <c r="G17" s="122"/>
      <c r="H17" s="51"/>
      <c r="I17" s="123"/>
    </row>
    <row r="18" spans="1:9" x14ac:dyDescent="0.2">
      <c r="A18" s="328" t="s">
        <v>145</v>
      </c>
      <c r="B18" s="343"/>
      <c r="C18" s="343"/>
      <c r="D18" s="343"/>
      <c r="E18" s="343"/>
      <c r="F18" s="343"/>
      <c r="G18" s="343"/>
      <c r="H18" s="343"/>
      <c r="I18" s="344"/>
    </row>
    <row r="19" spans="1:9" x14ac:dyDescent="0.2">
      <c r="A19" s="345"/>
      <c r="B19" s="343"/>
      <c r="C19" s="343"/>
      <c r="D19" s="343"/>
      <c r="E19" s="343"/>
      <c r="F19" s="343"/>
      <c r="G19" s="343"/>
      <c r="H19" s="343"/>
      <c r="I19" s="344"/>
    </row>
    <row r="20" spans="1:9" x14ac:dyDescent="0.2">
      <c r="A20" s="345"/>
      <c r="B20" s="343"/>
      <c r="C20" s="343"/>
      <c r="D20" s="343"/>
      <c r="E20" s="343"/>
      <c r="F20" s="343"/>
      <c r="G20" s="343"/>
      <c r="H20" s="343"/>
      <c r="I20" s="344"/>
    </row>
    <row r="21" spans="1:9" ht="16" x14ac:dyDescent="0.2">
      <c r="A21" s="50"/>
      <c r="B21" s="51"/>
      <c r="C21" s="122"/>
      <c r="D21" s="51"/>
      <c r="E21" s="122"/>
      <c r="F21" s="51"/>
      <c r="G21" s="122"/>
      <c r="H21" s="51"/>
      <c r="I21" s="123"/>
    </row>
    <row r="22" spans="1:9" x14ac:dyDescent="0.2">
      <c r="A22" s="328" t="s">
        <v>141</v>
      </c>
      <c r="B22" s="343"/>
      <c r="C22" s="343"/>
      <c r="D22" s="343"/>
      <c r="E22" s="343"/>
      <c r="F22" s="343"/>
      <c r="G22" s="343"/>
      <c r="H22" s="343"/>
      <c r="I22" s="344"/>
    </row>
    <row r="23" spans="1:9" x14ac:dyDescent="0.2">
      <c r="A23" s="345"/>
      <c r="B23" s="343"/>
      <c r="C23" s="343"/>
      <c r="D23" s="343"/>
      <c r="E23" s="343"/>
      <c r="F23" s="343"/>
      <c r="G23" s="343"/>
      <c r="H23" s="343"/>
      <c r="I23" s="344"/>
    </row>
    <row r="24" spans="1:9" x14ac:dyDescent="0.2">
      <c r="A24" s="345"/>
      <c r="B24" s="343"/>
      <c r="C24" s="343"/>
      <c r="D24" s="343"/>
      <c r="E24" s="343"/>
      <c r="F24" s="343"/>
      <c r="G24" s="343"/>
      <c r="H24" s="343"/>
      <c r="I24" s="344"/>
    </row>
    <row r="25" spans="1:9" ht="16" x14ac:dyDescent="0.2">
      <c r="A25" s="50"/>
      <c r="B25" s="51"/>
      <c r="C25" s="122"/>
      <c r="D25" s="51"/>
      <c r="E25" s="122"/>
      <c r="F25" s="51"/>
      <c r="G25" s="122"/>
      <c r="H25" s="51"/>
      <c r="I25" s="123"/>
    </row>
    <row r="26" spans="1:9" ht="16" x14ac:dyDescent="0.2">
      <c r="A26" s="337" t="s">
        <v>142</v>
      </c>
      <c r="B26" s="338"/>
      <c r="C26" s="338"/>
      <c r="D26" s="338"/>
      <c r="E26" s="338"/>
      <c r="F26" s="338"/>
      <c r="G26" s="338"/>
      <c r="H26" s="338"/>
      <c r="I26" s="339"/>
    </row>
    <row r="27" spans="1:9" ht="16" x14ac:dyDescent="0.2">
      <c r="A27" s="50"/>
      <c r="B27" s="124"/>
      <c r="C27" s="124"/>
      <c r="D27" s="124"/>
      <c r="E27" s="124"/>
      <c r="F27" s="124"/>
      <c r="G27" s="124"/>
      <c r="H27" s="124"/>
      <c r="I27" s="125"/>
    </row>
    <row r="28" spans="1:9" ht="16" x14ac:dyDescent="0.2">
      <c r="A28" s="50" t="s">
        <v>143</v>
      </c>
      <c r="B28" s="124"/>
      <c r="C28" s="124"/>
      <c r="D28" s="124"/>
      <c r="E28" s="124"/>
      <c r="F28" s="124"/>
      <c r="G28" s="124"/>
      <c r="H28" s="124"/>
      <c r="I28" s="125"/>
    </row>
    <row r="29" spans="1:9" ht="16" x14ac:dyDescent="0.2">
      <c r="A29" s="50"/>
      <c r="B29" s="51"/>
      <c r="C29" s="122"/>
      <c r="D29" s="51"/>
      <c r="E29" s="122"/>
      <c r="F29" s="51"/>
      <c r="G29" s="122"/>
      <c r="H29" s="51"/>
      <c r="I29" s="123"/>
    </row>
    <row r="30" spans="1:9" x14ac:dyDescent="0.2">
      <c r="A30" s="328" t="s">
        <v>144</v>
      </c>
      <c r="B30" s="329"/>
      <c r="C30" s="329"/>
      <c r="D30" s="329"/>
      <c r="E30" s="329"/>
      <c r="F30" s="329"/>
      <c r="G30" s="329"/>
      <c r="H30" s="329"/>
      <c r="I30" s="330"/>
    </row>
    <row r="31" spans="1:9" x14ac:dyDescent="0.2">
      <c r="A31" s="345"/>
      <c r="B31" s="343"/>
      <c r="C31" s="343"/>
      <c r="D31" s="343"/>
      <c r="E31" s="343"/>
      <c r="F31" s="343"/>
      <c r="G31" s="343"/>
      <c r="H31" s="343"/>
      <c r="I31" s="344"/>
    </row>
    <row r="32" spans="1:9" ht="16" x14ac:dyDescent="0.2">
      <c r="A32" s="50"/>
      <c r="B32" s="51"/>
      <c r="C32" s="122"/>
      <c r="D32" s="51"/>
      <c r="E32" s="122"/>
      <c r="F32" s="51"/>
      <c r="G32" s="122"/>
      <c r="H32" s="51"/>
      <c r="I32" s="123"/>
    </row>
    <row r="33" spans="1:9" ht="16" thickBot="1" x14ac:dyDescent="0.25">
      <c r="A33" s="60"/>
      <c r="B33" s="61"/>
      <c r="C33" s="61"/>
      <c r="D33" s="61"/>
      <c r="E33" s="61"/>
      <c r="F33" s="61"/>
      <c r="G33" s="61"/>
      <c r="H33" s="61"/>
      <c r="I33" s="62"/>
    </row>
    <row r="34" spans="1:9" ht="25" x14ac:dyDescent="0.3">
      <c r="A34" s="346" t="s">
        <v>146</v>
      </c>
      <c r="B34" s="347"/>
      <c r="C34" s="347"/>
      <c r="D34" s="347"/>
      <c r="E34" s="347"/>
      <c r="F34" s="347"/>
      <c r="G34" s="347"/>
      <c r="H34" s="347"/>
      <c r="I34" s="347"/>
    </row>
    <row r="35" spans="1:9" x14ac:dyDescent="0.2">
      <c r="A35" s="126"/>
      <c r="B35" s="126"/>
      <c r="C35" s="126"/>
      <c r="D35" s="126"/>
      <c r="E35" s="126"/>
      <c r="F35" s="126"/>
      <c r="G35" s="126"/>
      <c r="H35" s="126"/>
      <c r="I35" s="126"/>
    </row>
    <row r="36" spans="1:9" ht="36" customHeight="1" x14ac:dyDescent="0.3">
      <c r="A36" s="348" t="s">
        <v>147</v>
      </c>
      <c r="B36" s="349"/>
      <c r="C36" s="349"/>
      <c r="D36" s="349"/>
      <c r="E36" s="349"/>
      <c r="F36" s="349"/>
      <c r="G36" s="349"/>
      <c r="H36" s="349"/>
      <c r="I36" s="349"/>
    </row>
    <row r="37" spans="1:9" ht="15" customHeight="1" x14ac:dyDescent="0.2">
      <c r="A37" s="340" t="s">
        <v>153</v>
      </c>
      <c r="B37" s="341"/>
      <c r="C37" s="341"/>
      <c r="D37" s="341"/>
      <c r="E37" s="341"/>
      <c r="F37" s="341"/>
      <c r="G37" s="341"/>
      <c r="H37" s="341"/>
      <c r="I37" s="341"/>
    </row>
    <row r="38" spans="1:9" ht="69.75" customHeight="1" x14ac:dyDescent="0.2">
      <c r="A38" s="342"/>
      <c r="B38" s="342"/>
      <c r="C38" s="342"/>
      <c r="D38" s="342"/>
      <c r="E38" s="342"/>
      <c r="F38" s="342"/>
      <c r="G38" s="342"/>
      <c r="H38" s="342"/>
      <c r="I38" s="342"/>
    </row>
    <row r="39" spans="1:9" ht="15" customHeight="1" thickBot="1" x14ac:dyDescent="0.25">
      <c r="A39" s="37"/>
      <c r="B39" s="38"/>
      <c r="C39" s="38"/>
      <c r="D39" s="38"/>
      <c r="E39" s="38"/>
      <c r="F39" s="38"/>
      <c r="G39" s="38"/>
      <c r="H39" s="38"/>
      <c r="I39" s="38"/>
    </row>
    <row r="40" spans="1:9" ht="49" x14ac:dyDescent="0.25">
      <c r="A40" s="166" t="s">
        <v>148</v>
      </c>
      <c r="B40" s="307" t="s">
        <v>218</v>
      </c>
      <c r="C40" s="308" t="s">
        <v>219</v>
      </c>
      <c r="D40" s="77" t="s">
        <v>220</v>
      </c>
      <c r="E40" s="167" t="s">
        <v>221</v>
      </c>
    </row>
    <row r="41" spans="1:9" x14ac:dyDescent="0.2">
      <c r="A41" s="141" t="s">
        <v>190</v>
      </c>
      <c r="B41" s="168">
        <v>5602</v>
      </c>
      <c r="C41" s="169">
        <v>5602</v>
      </c>
      <c r="D41" s="168">
        <v>1867</v>
      </c>
      <c r="E41" s="169">
        <v>1867</v>
      </c>
    </row>
    <row r="42" spans="1:9" x14ac:dyDescent="0.2">
      <c r="A42" s="311" t="s">
        <v>216</v>
      </c>
      <c r="B42" s="168">
        <v>4300</v>
      </c>
      <c r="C42" s="169">
        <v>5000</v>
      </c>
      <c r="D42" s="168">
        <v>1433</v>
      </c>
      <c r="E42" s="169">
        <v>1667</v>
      </c>
    </row>
    <row r="43" spans="1:9" x14ac:dyDescent="0.2">
      <c r="A43" s="141" t="s">
        <v>187</v>
      </c>
      <c r="B43" s="168">
        <v>3416</v>
      </c>
      <c r="C43" s="169">
        <v>3416</v>
      </c>
      <c r="D43" s="168">
        <v>1139</v>
      </c>
      <c r="E43" s="169">
        <v>1139</v>
      </c>
    </row>
    <row r="44" spans="1:9" x14ac:dyDescent="0.2">
      <c r="A44" s="141" t="s">
        <v>191</v>
      </c>
      <c r="B44" s="168">
        <v>3415</v>
      </c>
      <c r="C44" s="169">
        <v>3415</v>
      </c>
      <c r="D44" s="168">
        <v>1138</v>
      </c>
      <c r="E44" s="169">
        <v>1138</v>
      </c>
    </row>
    <row r="45" spans="1:9" x14ac:dyDescent="0.2">
      <c r="A45" s="311" t="s">
        <v>217</v>
      </c>
      <c r="B45" s="168">
        <v>3300</v>
      </c>
      <c r="C45" s="169">
        <v>3750</v>
      </c>
      <c r="D45" s="168">
        <v>1100</v>
      </c>
      <c r="E45" s="169">
        <v>1250</v>
      </c>
    </row>
    <row r="46" spans="1:9" x14ac:dyDescent="0.2">
      <c r="A46" s="141" t="s">
        <v>188</v>
      </c>
      <c r="B46" s="168">
        <v>3210</v>
      </c>
      <c r="C46" s="169">
        <v>3210</v>
      </c>
      <c r="D46" s="168">
        <v>1067</v>
      </c>
      <c r="E46" s="169">
        <v>1067</v>
      </c>
    </row>
    <row r="47" spans="1:9" x14ac:dyDescent="0.2">
      <c r="A47" s="141" t="s">
        <v>172</v>
      </c>
      <c r="B47" s="168">
        <v>3254</v>
      </c>
      <c r="C47" s="169">
        <v>3254</v>
      </c>
      <c r="D47" s="168">
        <v>1000</v>
      </c>
      <c r="E47" s="169">
        <v>1085</v>
      </c>
    </row>
    <row r="48" spans="1:9" x14ac:dyDescent="0.2">
      <c r="A48" s="141" t="s">
        <v>157</v>
      </c>
      <c r="B48" s="168">
        <v>2333</v>
      </c>
      <c r="C48" s="169">
        <v>2333</v>
      </c>
      <c r="D48" s="168">
        <v>778</v>
      </c>
      <c r="E48" s="169">
        <v>778</v>
      </c>
    </row>
    <row r="49" spans="1:9" x14ac:dyDescent="0.2">
      <c r="A49" s="141" t="s">
        <v>194</v>
      </c>
      <c r="B49" s="168">
        <v>2089</v>
      </c>
      <c r="C49" s="169">
        <v>2089</v>
      </c>
      <c r="D49" s="168">
        <v>696</v>
      </c>
      <c r="E49" s="169">
        <v>696</v>
      </c>
    </row>
    <row r="50" spans="1:9" x14ac:dyDescent="0.2">
      <c r="A50" s="310" t="s">
        <v>213</v>
      </c>
      <c r="B50" s="168">
        <v>1950</v>
      </c>
      <c r="C50" s="169">
        <v>3088</v>
      </c>
      <c r="D50" s="168">
        <v>650</v>
      </c>
      <c r="E50" s="169">
        <v>1029</v>
      </c>
    </row>
    <row r="51" spans="1:9" x14ac:dyDescent="0.2">
      <c r="A51" s="141" t="s">
        <v>192</v>
      </c>
      <c r="B51" s="168">
        <v>1800</v>
      </c>
      <c r="C51" s="169">
        <v>3063</v>
      </c>
      <c r="D51" s="168">
        <v>600</v>
      </c>
      <c r="E51" s="169">
        <v>1021</v>
      </c>
    </row>
    <row r="52" spans="1:9" x14ac:dyDescent="0.2">
      <c r="A52" s="141" t="s">
        <v>53</v>
      </c>
      <c r="B52" s="168">
        <v>1300</v>
      </c>
      <c r="C52" s="169">
        <v>1595</v>
      </c>
      <c r="D52" s="168">
        <v>433</v>
      </c>
      <c r="E52" s="169">
        <v>531</v>
      </c>
    </row>
    <row r="53" spans="1:9" x14ac:dyDescent="0.2">
      <c r="A53" s="311" t="s">
        <v>215</v>
      </c>
      <c r="B53" s="168">
        <v>1300</v>
      </c>
      <c r="C53" s="169">
        <v>1375</v>
      </c>
      <c r="D53" s="168">
        <v>433</v>
      </c>
      <c r="E53" s="169">
        <v>458</v>
      </c>
    </row>
    <row r="54" spans="1:9" x14ac:dyDescent="0.2">
      <c r="A54" s="141" t="s">
        <v>152</v>
      </c>
      <c r="B54" s="168">
        <v>900</v>
      </c>
      <c r="C54" s="169">
        <v>1182</v>
      </c>
      <c r="D54" s="168">
        <v>300</v>
      </c>
      <c r="E54" s="169">
        <v>394</v>
      </c>
    </row>
    <row r="55" spans="1:9" x14ac:dyDescent="0.2">
      <c r="A55" s="141" t="s">
        <v>231</v>
      </c>
      <c r="B55" s="168">
        <v>513</v>
      </c>
      <c r="C55" s="169">
        <v>513</v>
      </c>
      <c r="D55" s="168">
        <v>171</v>
      </c>
      <c r="E55" s="169">
        <v>171</v>
      </c>
    </row>
    <row r="56" spans="1:9" x14ac:dyDescent="0.2">
      <c r="A56" s="141" t="s">
        <v>160</v>
      </c>
      <c r="B56" s="168">
        <v>300</v>
      </c>
      <c r="C56" s="169">
        <v>420</v>
      </c>
      <c r="D56" s="168">
        <v>100</v>
      </c>
      <c r="E56" s="169">
        <v>140</v>
      </c>
    </row>
    <row r="57" spans="1:9" x14ac:dyDescent="0.2">
      <c r="A57" s="141"/>
      <c r="B57" s="168"/>
      <c r="C57" s="169"/>
      <c r="D57" s="168"/>
      <c r="E57" s="169"/>
    </row>
    <row r="59" spans="1:9" ht="24" x14ac:dyDescent="0.3">
      <c r="A59" s="350" t="s">
        <v>149</v>
      </c>
      <c r="B59" s="351"/>
      <c r="C59" s="351"/>
      <c r="D59" s="351"/>
      <c r="E59" s="351"/>
      <c r="F59" s="351"/>
      <c r="G59" s="351"/>
      <c r="H59" s="351"/>
      <c r="I59" s="351"/>
    </row>
    <row r="60" spans="1:9" ht="15" customHeight="1" x14ac:dyDescent="0.2">
      <c r="A60" s="340" t="s">
        <v>153</v>
      </c>
      <c r="B60" s="341"/>
      <c r="C60" s="341"/>
      <c r="D60" s="341"/>
      <c r="E60" s="341"/>
      <c r="F60" s="341"/>
      <c r="G60" s="341"/>
      <c r="H60" s="341"/>
      <c r="I60" s="341"/>
    </row>
    <row r="61" spans="1:9" ht="67.5" customHeight="1" x14ac:dyDescent="0.2">
      <c r="A61" s="342"/>
      <c r="B61" s="342"/>
      <c r="C61" s="342"/>
      <c r="D61" s="342"/>
      <c r="E61" s="342"/>
      <c r="F61" s="342"/>
      <c r="G61" s="342"/>
      <c r="H61" s="342"/>
      <c r="I61" s="342"/>
    </row>
    <row r="62" spans="1:9" ht="16" thickBot="1" x14ac:dyDescent="0.25">
      <c r="A62" s="37"/>
      <c r="B62" s="38"/>
      <c r="C62" s="38"/>
      <c r="D62" s="38"/>
      <c r="E62" s="38"/>
      <c r="F62" s="38"/>
      <c r="G62" s="38"/>
      <c r="H62" s="38"/>
      <c r="I62" s="38"/>
    </row>
    <row r="63" spans="1:9" ht="50" thickBot="1" x14ac:dyDescent="0.3">
      <c r="A63" s="63" t="s">
        <v>148</v>
      </c>
      <c r="B63" s="307" t="s">
        <v>218</v>
      </c>
      <c r="C63" s="308" t="s">
        <v>219</v>
      </c>
      <c r="D63" s="77" t="s">
        <v>220</v>
      </c>
      <c r="E63" s="167" t="s">
        <v>221</v>
      </c>
    </row>
    <row r="64" spans="1:9" x14ac:dyDescent="0.2">
      <c r="A64" s="65" t="s">
        <v>195</v>
      </c>
      <c r="B64" s="69">
        <v>2642</v>
      </c>
      <c r="C64" s="70">
        <v>3071</v>
      </c>
      <c r="D64" s="66">
        <v>880</v>
      </c>
      <c r="E64" s="74">
        <v>1023</v>
      </c>
    </row>
    <row r="65" spans="1:5" x14ac:dyDescent="0.2">
      <c r="A65" s="311" t="s">
        <v>232</v>
      </c>
      <c r="B65" s="64">
        <v>1800</v>
      </c>
      <c r="C65" s="71">
        <v>1800</v>
      </c>
      <c r="D65" s="67">
        <v>600</v>
      </c>
      <c r="E65" s="75">
        <v>600</v>
      </c>
    </row>
    <row r="66" spans="1:5" x14ac:dyDescent="0.2">
      <c r="A66" s="2" t="s">
        <v>192</v>
      </c>
      <c r="B66" s="64">
        <v>1650</v>
      </c>
      <c r="C66" s="71">
        <v>1848</v>
      </c>
      <c r="D66" s="67">
        <v>550</v>
      </c>
      <c r="E66" s="75">
        <v>616</v>
      </c>
    </row>
    <row r="67" spans="1:5" x14ac:dyDescent="0.2">
      <c r="A67" s="2" t="s">
        <v>190</v>
      </c>
      <c r="B67" s="64">
        <v>1476</v>
      </c>
      <c r="C67" s="71">
        <v>1476</v>
      </c>
      <c r="D67" s="67">
        <v>489</v>
      </c>
      <c r="E67" s="75">
        <v>489</v>
      </c>
    </row>
    <row r="68" spans="1:5" x14ac:dyDescent="0.2">
      <c r="A68" s="2" t="s">
        <v>173</v>
      </c>
      <c r="B68" s="64">
        <v>1449</v>
      </c>
      <c r="C68" s="71">
        <v>1449</v>
      </c>
      <c r="D68" s="67">
        <v>483</v>
      </c>
      <c r="E68" s="75">
        <v>483</v>
      </c>
    </row>
    <row r="69" spans="1:5" x14ac:dyDescent="0.2">
      <c r="A69" s="309" t="s">
        <v>213</v>
      </c>
      <c r="B69" s="64">
        <v>1350</v>
      </c>
      <c r="C69" s="71">
        <v>1571</v>
      </c>
      <c r="D69" s="67">
        <v>450</v>
      </c>
      <c r="E69" s="75">
        <v>524</v>
      </c>
    </row>
    <row r="70" spans="1:5" x14ac:dyDescent="0.2">
      <c r="A70" s="2" t="s">
        <v>194</v>
      </c>
      <c r="B70" s="168">
        <v>1265</v>
      </c>
      <c r="C70" s="170">
        <v>1551</v>
      </c>
      <c r="D70" s="67">
        <v>421</v>
      </c>
      <c r="E70" s="75">
        <v>517</v>
      </c>
    </row>
    <row r="71" spans="1:5" x14ac:dyDescent="0.2">
      <c r="A71" s="2" t="s">
        <v>188</v>
      </c>
      <c r="B71" s="64">
        <v>1154</v>
      </c>
      <c r="C71" s="71">
        <v>1154</v>
      </c>
      <c r="D71" s="67">
        <v>385</v>
      </c>
      <c r="E71" s="75">
        <v>385</v>
      </c>
    </row>
    <row r="72" spans="1:5" x14ac:dyDescent="0.2">
      <c r="A72" s="2" t="s">
        <v>187</v>
      </c>
      <c r="B72" s="64">
        <v>1100</v>
      </c>
      <c r="C72" s="71">
        <v>1588</v>
      </c>
      <c r="D72" s="67">
        <v>367</v>
      </c>
      <c r="E72" s="75">
        <v>529</v>
      </c>
    </row>
    <row r="73" spans="1:5" x14ac:dyDescent="0.2">
      <c r="A73" s="311" t="s">
        <v>232</v>
      </c>
      <c r="B73" s="64">
        <v>900</v>
      </c>
      <c r="C73" s="71">
        <v>1200</v>
      </c>
      <c r="D73" s="67">
        <v>300</v>
      </c>
      <c r="E73" s="75">
        <v>400</v>
      </c>
    </row>
    <row r="74" spans="1:5" x14ac:dyDescent="0.2">
      <c r="A74" s="2" t="s">
        <v>53</v>
      </c>
      <c r="B74" s="168">
        <v>900</v>
      </c>
      <c r="C74" s="170">
        <v>1030</v>
      </c>
      <c r="D74" s="67">
        <v>300</v>
      </c>
      <c r="E74" s="75">
        <v>343</v>
      </c>
    </row>
    <row r="75" spans="1:5" x14ac:dyDescent="0.2">
      <c r="A75" s="311" t="s">
        <v>232</v>
      </c>
      <c r="B75" s="168">
        <v>750</v>
      </c>
      <c r="C75" s="170">
        <v>836</v>
      </c>
      <c r="D75" s="67">
        <v>250</v>
      </c>
      <c r="E75" s="75">
        <v>278</v>
      </c>
    </row>
    <row r="76" spans="1:5" x14ac:dyDescent="0.2">
      <c r="A76" s="2" t="s">
        <v>157</v>
      </c>
      <c r="B76" s="168">
        <v>500</v>
      </c>
      <c r="C76" s="170">
        <v>690</v>
      </c>
      <c r="D76" s="67">
        <v>167</v>
      </c>
      <c r="E76" s="75">
        <v>230</v>
      </c>
    </row>
    <row r="77" spans="1:5" x14ac:dyDescent="0.2">
      <c r="A77" s="141" t="s">
        <v>151</v>
      </c>
      <c r="B77" s="168">
        <v>450</v>
      </c>
      <c r="C77" s="170">
        <v>1078</v>
      </c>
      <c r="D77" s="67">
        <v>150</v>
      </c>
      <c r="E77" s="75">
        <v>360</v>
      </c>
    </row>
    <row r="78" spans="1:5" x14ac:dyDescent="0.2">
      <c r="A78" s="141" t="s">
        <v>160</v>
      </c>
      <c r="B78" s="168">
        <v>300</v>
      </c>
      <c r="C78" s="170">
        <v>420</v>
      </c>
      <c r="D78" s="67">
        <v>100</v>
      </c>
      <c r="E78" s="75">
        <v>140</v>
      </c>
    </row>
    <row r="79" spans="1:5" x14ac:dyDescent="0.2">
      <c r="A79" s="141" t="s">
        <v>231</v>
      </c>
      <c r="B79" s="168">
        <v>150</v>
      </c>
      <c r="C79" s="170">
        <v>279</v>
      </c>
      <c r="D79" s="67">
        <v>50</v>
      </c>
      <c r="E79" s="75">
        <v>93</v>
      </c>
    </row>
    <row r="80" spans="1:5" ht="16" thickBot="1" x14ac:dyDescent="0.25">
      <c r="A80" s="17"/>
      <c r="B80" s="72"/>
      <c r="C80" s="73"/>
      <c r="D80" s="68"/>
      <c r="E80" s="76"/>
    </row>
    <row r="83" spans="1:9" ht="24" x14ac:dyDescent="0.3">
      <c r="A83" s="350" t="s">
        <v>150</v>
      </c>
      <c r="B83" s="351"/>
      <c r="C83" s="351"/>
      <c r="D83" s="351"/>
      <c r="E83" s="351"/>
      <c r="F83" s="351"/>
      <c r="G83" s="351"/>
      <c r="H83" s="351"/>
      <c r="I83" s="351"/>
    </row>
    <row r="84" spans="1:9" ht="15" customHeight="1" x14ac:dyDescent="0.2">
      <c r="A84" s="340" t="s">
        <v>153</v>
      </c>
      <c r="B84" s="341"/>
      <c r="C84" s="341"/>
      <c r="D84" s="341"/>
      <c r="E84" s="341"/>
      <c r="F84" s="341"/>
      <c r="G84" s="341"/>
      <c r="H84" s="341"/>
      <c r="I84" s="341"/>
    </row>
    <row r="85" spans="1:9" ht="67.5" customHeight="1" x14ac:dyDescent="0.2">
      <c r="A85" s="342"/>
      <c r="B85" s="342"/>
      <c r="C85" s="342"/>
      <c r="D85" s="342"/>
      <c r="E85" s="342"/>
      <c r="F85" s="342"/>
      <c r="G85" s="342"/>
      <c r="H85" s="342"/>
      <c r="I85" s="342"/>
    </row>
    <row r="86" spans="1:9" ht="16" thickBot="1" x14ac:dyDescent="0.25">
      <c r="A86" s="37"/>
      <c r="B86" s="38"/>
      <c r="C86" s="38"/>
      <c r="D86" s="38"/>
      <c r="E86" s="38"/>
      <c r="F86" s="38"/>
      <c r="G86" s="38"/>
      <c r="H86" s="38"/>
      <c r="I86" s="38"/>
    </row>
    <row r="87" spans="1:9" ht="50" thickBot="1" x14ac:dyDescent="0.3">
      <c r="A87" s="63" t="s">
        <v>148</v>
      </c>
      <c r="B87" s="307" t="s">
        <v>218</v>
      </c>
      <c r="C87" s="308" t="s">
        <v>219</v>
      </c>
      <c r="D87" s="77" t="s">
        <v>220</v>
      </c>
      <c r="E87" s="167" t="s">
        <v>221</v>
      </c>
    </row>
    <row r="88" spans="1:9" x14ac:dyDescent="0.2">
      <c r="A88" s="65" t="s">
        <v>173</v>
      </c>
      <c r="B88" s="69">
        <v>600</v>
      </c>
      <c r="C88" s="70">
        <v>807</v>
      </c>
      <c r="D88" s="66">
        <v>200</v>
      </c>
      <c r="E88" s="74">
        <v>270</v>
      </c>
    </row>
    <row r="89" spans="1:9" x14ac:dyDescent="0.2">
      <c r="A89" s="2" t="s">
        <v>157</v>
      </c>
      <c r="B89" s="64">
        <v>500</v>
      </c>
      <c r="C89" s="71">
        <v>690</v>
      </c>
      <c r="D89" s="67">
        <v>167</v>
      </c>
      <c r="E89" s="75">
        <v>230</v>
      </c>
    </row>
    <row r="90" spans="1:9" x14ac:dyDescent="0.2">
      <c r="A90" s="2" t="s">
        <v>53</v>
      </c>
      <c r="B90" s="64">
        <v>300</v>
      </c>
      <c r="C90" s="71">
        <v>637</v>
      </c>
      <c r="D90" s="67">
        <v>100</v>
      </c>
      <c r="E90" s="75">
        <v>212</v>
      </c>
    </row>
    <row r="91" spans="1:9" ht="16" thickBot="1" x14ac:dyDescent="0.25">
      <c r="A91" s="311" t="s">
        <v>232</v>
      </c>
      <c r="B91" s="64">
        <v>300</v>
      </c>
      <c r="C91" s="71">
        <v>604</v>
      </c>
      <c r="D91" s="67">
        <v>100</v>
      </c>
      <c r="E91" s="75">
        <v>201</v>
      </c>
    </row>
    <row r="92" spans="1:9" x14ac:dyDescent="0.2">
      <c r="A92" s="65" t="s">
        <v>192</v>
      </c>
      <c r="B92" s="64">
        <v>300</v>
      </c>
      <c r="C92" s="71">
        <v>588</v>
      </c>
      <c r="D92" s="67">
        <v>100</v>
      </c>
      <c r="E92" s="75">
        <v>196</v>
      </c>
    </row>
    <row r="93" spans="1:9" x14ac:dyDescent="0.2">
      <c r="A93" s="2" t="s">
        <v>190</v>
      </c>
      <c r="B93" s="64">
        <v>300</v>
      </c>
      <c r="C93" s="71">
        <v>538</v>
      </c>
      <c r="D93" s="67">
        <v>100</v>
      </c>
      <c r="E93" s="75">
        <v>179</v>
      </c>
    </row>
    <row r="94" spans="1:9" x14ac:dyDescent="0.2">
      <c r="A94" s="2" t="s">
        <v>195</v>
      </c>
      <c r="B94" s="64">
        <v>300</v>
      </c>
      <c r="C94" s="71">
        <v>525</v>
      </c>
      <c r="D94" s="67">
        <v>100</v>
      </c>
      <c r="E94" s="75">
        <v>175</v>
      </c>
    </row>
    <row r="95" spans="1:9" x14ac:dyDescent="0.2">
      <c r="A95" s="309" t="s">
        <v>213</v>
      </c>
      <c r="B95" s="64">
        <v>300</v>
      </c>
      <c r="C95" s="71">
        <v>480</v>
      </c>
      <c r="D95" s="67">
        <v>100</v>
      </c>
      <c r="E95" s="75">
        <v>160</v>
      </c>
    </row>
    <row r="96" spans="1:9" x14ac:dyDescent="0.2">
      <c r="A96" s="2" t="s">
        <v>194</v>
      </c>
      <c r="B96" s="168">
        <v>300</v>
      </c>
      <c r="C96" s="170">
        <v>450</v>
      </c>
      <c r="D96" s="67">
        <v>100</v>
      </c>
      <c r="E96" s="75">
        <v>150</v>
      </c>
    </row>
    <row r="97" spans="1:5" ht="14.25" customHeight="1" x14ac:dyDescent="0.2">
      <c r="A97" s="311" t="s">
        <v>232</v>
      </c>
      <c r="B97" s="64">
        <v>300</v>
      </c>
      <c r="C97" s="71">
        <v>450</v>
      </c>
      <c r="D97" s="67">
        <v>100</v>
      </c>
      <c r="E97" s="75">
        <v>150</v>
      </c>
    </row>
    <row r="98" spans="1:5" ht="14.25" customHeight="1" x14ac:dyDescent="0.2">
      <c r="A98" s="2" t="s">
        <v>188</v>
      </c>
      <c r="B98" s="168">
        <v>300</v>
      </c>
      <c r="C98" s="170">
        <v>427</v>
      </c>
      <c r="D98" s="67">
        <v>100</v>
      </c>
      <c r="E98" s="75">
        <v>143</v>
      </c>
    </row>
    <row r="99" spans="1:5" ht="14.25" customHeight="1" x14ac:dyDescent="0.2">
      <c r="A99" s="2" t="s">
        <v>160</v>
      </c>
      <c r="B99" s="168">
        <v>200</v>
      </c>
      <c r="C99" s="170">
        <v>344</v>
      </c>
      <c r="D99" s="67">
        <v>66</v>
      </c>
      <c r="E99" s="75">
        <v>115</v>
      </c>
    </row>
    <row r="100" spans="1:5" ht="14.25" customHeight="1" x14ac:dyDescent="0.2">
      <c r="A100" s="2" t="s">
        <v>187</v>
      </c>
      <c r="B100" s="168">
        <v>150</v>
      </c>
      <c r="C100" s="170">
        <v>300</v>
      </c>
      <c r="D100" s="67">
        <v>50</v>
      </c>
      <c r="E100" s="75">
        <v>133</v>
      </c>
    </row>
    <row r="101" spans="1:5" ht="14.25" customHeight="1" x14ac:dyDescent="0.2">
      <c r="A101" s="2" t="s">
        <v>151</v>
      </c>
      <c r="B101" s="168">
        <v>150</v>
      </c>
      <c r="C101" s="170">
        <v>357</v>
      </c>
      <c r="D101" s="67">
        <v>50</v>
      </c>
      <c r="E101" s="75">
        <v>119</v>
      </c>
    </row>
    <row r="102" spans="1:5" ht="14.25" customHeight="1" x14ac:dyDescent="0.2">
      <c r="A102" s="311" t="s">
        <v>232</v>
      </c>
      <c r="B102" s="168">
        <v>150</v>
      </c>
      <c r="C102" s="170">
        <v>346</v>
      </c>
      <c r="D102" s="67">
        <v>50</v>
      </c>
      <c r="E102" s="75">
        <v>115</v>
      </c>
    </row>
    <row r="103" spans="1:5" x14ac:dyDescent="0.2">
      <c r="A103" s="2" t="s">
        <v>231</v>
      </c>
      <c r="B103" s="168">
        <v>150</v>
      </c>
      <c r="C103" s="170">
        <v>193</v>
      </c>
      <c r="D103" s="67">
        <v>50</v>
      </c>
      <c r="E103" s="75">
        <v>64</v>
      </c>
    </row>
    <row r="104" spans="1:5" ht="16" thickBot="1" x14ac:dyDescent="0.25">
      <c r="A104" s="17"/>
      <c r="B104" s="72"/>
      <c r="C104" s="73"/>
      <c r="D104" s="68"/>
      <c r="E104" s="76"/>
    </row>
  </sheetData>
  <mergeCells count="18">
    <mergeCell ref="A84:I85"/>
    <mergeCell ref="A16:I16"/>
    <mergeCell ref="A18:I20"/>
    <mergeCell ref="A22:I24"/>
    <mergeCell ref="A26:I26"/>
    <mergeCell ref="A30:I31"/>
    <mergeCell ref="A34:I34"/>
    <mergeCell ref="A36:I36"/>
    <mergeCell ref="A37:I38"/>
    <mergeCell ref="A59:I59"/>
    <mergeCell ref="A60:I61"/>
    <mergeCell ref="A83:I83"/>
    <mergeCell ref="A15:I15"/>
    <mergeCell ref="A2:I2"/>
    <mergeCell ref="A3:I4"/>
    <mergeCell ref="A6:I6"/>
    <mergeCell ref="A7:I8"/>
    <mergeCell ref="A10:I10"/>
  </mergeCells>
  <pageMargins left="0.25" right="0.25" top="0.75" bottom="0.75" header="0.3" footer="0.3"/>
  <pageSetup paperSize="9" scale="54" fitToHeight="4" orientation="landscape" horizontalDpi="0" verticalDpi="0"/>
  <drawing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CCE4-C073-427C-A736-6B5B956A3639}">
  <sheetPr codeName="Sheet1"/>
  <dimension ref="A1:A13"/>
  <sheetViews>
    <sheetView workbookViewId="0">
      <selection activeCell="A5" sqref="A5"/>
    </sheetView>
  </sheetViews>
  <sheetFormatPr baseColWidth="10" defaultColWidth="8.83203125" defaultRowHeight="15" x14ac:dyDescent="0.2"/>
  <cols>
    <col min="1" max="1" width="109" customWidth="1"/>
  </cols>
  <sheetData>
    <row r="1" spans="1:1" ht="37.5" customHeight="1" thickBot="1" x14ac:dyDescent="0.3">
      <c r="A1" s="15" t="s">
        <v>58</v>
      </c>
    </row>
    <row r="2" spans="1:1" ht="36" customHeight="1" thickBot="1" x14ac:dyDescent="0.25">
      <c r="A2" s="3" t="s">
        <v>59</v>
      </c>
    </row>
    <row r="3" spans="1:1" ht="99" customHeight="1" thickBot="1" x14ac:dyDescent="0.25">
      <c r="A3" s="4" t="s">
        <v>60</v>
      </c>
    </row>
    <row r="4" spans="1:1" ht="52" thickBot="1" x14ac:dyDescent="0.25">
      <c r="A4" s="5" t="s">
        <v>164</v>
      </c>
    </row>
    <row r="5" spans="1:1" ht="103" thickBot="1" x14ac:dyDescent="0.25">
      <c r="A5" s="6" t="s">
        <v>165</v>
      </c>
    </row>
    <row r="6" spans="1:1" ht="52" thickBot="1" x14ac:dyDescent="0.25">
      <c r="A6" s="7" t="s">
        <v>166</v>
      </c>
    </row>
    <row r="7" spans="1:1" ht="103" thickBot="1" x14ac:dyDescent="0.25">
      <c r="A7" s="14" t="s">
        <v>61</v>
      </c>
    </row>
    <row r="8" spans="1:1" ht="86" thickBot="1" x14ac:dyDescent="0.25">
      <c r="A8" s="8" t="s">
        <v>62</v>
      </c>
    </row>
    <row r="9" spans="1:1" ht="120" thickBot="1" x14ac:dyDescent="0.25">
      <c r="A9" s="9" t="s">
        <v>63</v>
      </c>
    </row>
    <row r="10" spans="1:1" ht="256" thickBot="1" x14ac:dyDescent="0.25">
      <c r="A10" s="10" t="s">
        <v>64</v>
      </c>
    </row>
    <row r="11" spans="1:1" ht="154" thickBot="1" x14ac:dyDescent="0.25">
      <c r="A11" s="12" t="s">
        <v>66</v>
      </c>
    </row>
    <row r="12" spans="1:1" ht="69" thickBot="1" x14ac:dyDescent="0.25">
      <c r="A12" s="11" t="s">
        <v>65</v>
      </c>
    </row>
    <row r="13" spans="1:1" ht="120" thickBot="1" x14ac:dyDescent="0.25">
      <c r="A13" s="13" t="s">
        <v>67</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2A34-384C-48A4-8412-982ADBEFED93}">
  <sheetPr codeName="Sheet4">
    <tabColor rgb="FF00B0F0"/>
  </sheetPr>
  <dimension ref="A1:U235"/>
  <sheetViews>
    <sheetView topLeftCell="A122" workbookViewId="0">
      <selection activeCell="A216" sqref="A216"/>
    </sheetView>
  </sheetViews>
  <sheetFormatPr baseColWidth="10" defaultColWidth="8.83203125" defaultRowHeight="15" x14ac:dyDescent="0.2"/>
  <cols>
    <col min="1" max="1" width="46" customWidth="1"/>
    <col min="2" max="2" width="25.1640625" style="18" customWidth="1"/>
    <col min="3" max="3" width="15.5" style="1" customWidth="1"/>
    <col min="4" max="4" width="16.6640625" style="18" customWidth="1"/>
    <col min="5" max="5" width="15.6640625" style="1" customWidth="1"/>
    <col min="6" max="6" width="18.6640625" style="18" customWidth="1"/>
    <col min="7" max="7" width="14.33203125" style="1" customWidth="1"/>
    <col min="8" max="8" width="19.33203125" style="18" customWidth="1"/>
    <col min="9" max="9" width="19.5" style="19" customWidth="1"/>
  </cols>
  <sheetData>
    <row r="1" spans="1:21" ht="126" customHeight="1" thickBot="1" x14ac:dyDescent="0.25">
      <c r="A1" s="41" t="s">
        <v>44</v>
      </c>
      <c r="B1" s="42"/>
      <c r="C1" s="43"/>
      <c r="D1" s="42"/>
      <c r="E1" s="43"/>
      <c r="F1" s="42"/>
      <c r="G1" s="43"/>
      <c r="H1" s="42"/>
      <c r="I1" s="44"/>
      <c r="J1" s="118"/>
      <c r="K1" s="118"/>
      <c r="L1" s="118"/>
      <c r="M1" s="118"/>
      <c r="N1" s="118"/>
      <c r="O1" s="118"/>
      <c r="P1" s="118"/>
      <c r="Q1" s="118"/>
      <c r="R1" s="118"/>
      <c r="S1" s="118"/>
      <c r="T1" s="118"/>
      <c r="U1" s="118"/>
    </row>
    <row r="2" spans="1:21" ht="51.75" customHeight="1" thickBot="1" x14ac:dyDescent="0.35">
      <c r="A2" s="331" t="s">
        <v>129</v>
      </c>
      <c r="B2" s="332"/>
      <c r="C2" s="332"/>
      <c r="D2" s="332"/>
      <c r="E2" s="332"/>
      <c r="F2" s="332"/>
      <c r="G2" s="332"/>
      <c r="H2" s="332"/>
      <c r="I2" s="333"/>
      <c r="J2" s="118"/>
      <c r="K2" s="118"/>
      <c r="L2" s="118"/>
      <c r="M2" s="118"/>
      <c r="N2" s="118"/>
      <c r="O2" s="118"/>
      <c r="P2" s="118"/>
      <c r="Q2" s="118"/>
      <c r="R2" s="118"/>
      <c r="S2" s="118"/>
      <c r="T2" s="118"/>
      <c r="U2" s="118"/>
    </row>
    <row r="3" spans="1:21" x14ac:dyDescent="0.2">
      <c r="A3" s="355" t="s">
        <v>111</v>
      </c>
      <c r="B3" s="363"/>
      <c r="C3" s="363"/>
      <c r="D3" s="363"/>
      <c r="E3" s="363"/>
      <c r="F3" s="363"/>
      <c r="G3" s="363"/>
      <c r="H3" s="363"/>
      <c r="I3" s="364"/>
      <c r="J3" s="118"/>
      <c r="K3" s="118"/>
      <c r="L3" s="118"/>
      <c r="M3" s="118"/>
      <c r="N3" s="118"/>
      <c r="O3" s="118"/>
      <c r="P3" s="118"/>
      <c r="Q3" s="118"/>
      <c r="R3" s="118"/>
      <c r="S3" s="118"/>
      <c r="T3" s="118"/>
      <c r="U3" s="118"/>
    </row>
    <row r="4" spans="1:21" ht="43.5" customHeight="1" x14ac:dyDescent="0.2">
      <c r="A4" s="355"/>
      <c r="B4" s="363"/>
      <c r="C4" s="363"/>
      <c r="D4" s="363"/>
      <c r="E4" s="363"/>
      <c r="F4" s="363"/>
      <c r="G4" s="363"/>
      <c r="H4" s="363"/>
      <c r="I4" s="364"/>
      <c r="J4" s="118"/>
      <c r="K4" s="118"/>
      <c r="L4" s="118"/>
      <c r="M4" s="118"/>
      <c r="N4" s="118"/>
      <c r="O4" s="118"/>
      <c r="P4" s="118"/>
      <c r="Q4" s="118"/>
      <c r="R4" s="118"/>
      <c r="S4" s="118"/>
      <c r="T4" s="118"/>
      <c r="U4" s="118"/>
    </row>
    <row r="5" spans="1:21" x14ac:dyDescent="0.2">
      <c r="A5" s="45"/>
      <c r="B5" s="46"/>
      <c r="C5" s="47"/>
      <c r="D5" s="46"/>
      <c r="E5" s="47"/>
      <c r="F5" s="46"/>
      <c r="G5" s="47"/>
      <c r="H5" s="46"/>
      <c r="I5" s="48"/>
      <c r="J5" s="118"/>
      <c r="K5" s="118"/>
      <c r="L5" s="118"/>
      <c r="M5" s="118"/>
      <c r="N5" s="118"/>
      <c r="O5" s="118"/>
      <c r="P5" s="118"/>
      <c r="Q5" s="118"/>
      <c r="R5" s="118"/>
      <c r="S5" s="118"/>
      <c r="T5" s="118"/>
      <c r="U5" s="118"/>
    </row>
    <row r="6" spans="1:21" ht="45" customHeight="1" x14ac:dyDescent="0.25">
      <c r="A6" s="358" t="s">
        <v>112</v>
      </c>
      <c r="B6" s="365"/>
      <c r="C6" s="365"/>
      <c r="D6" s="365"/>
      <c r="E6" s="365"/>
      <c r="F6" s="365"/>
      <c r="G6" s="365"/>
      <c r="H6" s="365"/>
      <c r="I6" s="366"/>
      <c r="J6" s="118"/>
      <c r="K6" s="118"/>
      <c r="L6" s="118"/>
      <c r="M6" s="118"/>
      <c r="N6" s="118"/>
      <c r="O6" s="118"/>
      <c r="P6" s="118"/>
      <c r="Q6" s="118"/>
      <c r="R6" s="118"/>
      <c r="S6" s="118"/>
      <c r="T6" s="118"/>
      <c r="U6" s="118"/>
    </row>
    <row r="7" spans="1:21" x14ac:dyDescent="0.2">
      <c r="A7" s="355" t="s">
        <v>113</v>
      </c>
      <c r="B7" s="363"/>
      <c r="C7" s="363"/>
      <c r="D7" s="363"/>
      <c r="E7" s="363"/>
      <c r="F7" s="363"/>
      <c r="G7" s="363"/>
      <c r="H7" s="363"/>
      <c r="I7" s="364"/>
      <c r="J7" s="118"/>
      <c r="K7" s="118"/>
      <c r="L7" s="118"/>
      <c r="M7" s="118"/>
      <c r="N7" s="118"/>
      <c r="O7" s="118"/>
      <c r="P7" s="118"/>
      <c r="Q7" s="118"/>
      <c r="R7" s="118"/>
      <c r="S7" s="118"/>
      <c r="T7" s="118"/>
      <c r="U7" s="118"/>
    </row>
    <row r="8" spans="1:21" ht="51.75" customHeight="1" x14ac:dyDescent="0.2">
      <c r="A8" s="355"/>
      <c r="B8" s="363"/>
      <c r="C8" s="363"/>
      <c r="D8" s="363"/>
      <c r="E8" s="363"/>
      <c r="F8" s="363"/>
      <c r="G8" s="363"/>
      <c r="H8" s="363"/>
      <c r="I8" s="364"/>
      <c r="J8" s="118"/>
      <c r="K8" s="118"/>
      <c r="L8" s="118"/>
      <c r="M8" s="118"/>
      <c r="N8" s="118"/>
      <c r="O8" s="118"/>
      <c r="P8" s="118"/>
      <c r="Q8" s="118"/>
      <c r="R8" s="118"/>
      <c r="S8" s="118"/>
      <c r="T8" s="118"/>
      <c r="U8" s="118"/>
    </row>
    <row r="9" spans="1:21" ht="16" x14ac:dyDescent="0.2">
      <c r="A9" s="50"/>
      <c r="B9" s="51"/>
      <c r="C9" s="52"/>
      <c r="D9" s="51"/>
      <c r="E9" s="52"/>
      <c r="F9" s="51"/>
      <c r="G9" s="52"/>
      <c r="H9" s="51"/>
      <c r="I9" s="53"/>
      <c r="J9" s="118"/>
      <c r="K9" s="118"/>
      <c r="L9" s="118"/>
      <c r="M9" s="118"/>
      <c r="N9" s="118"/>
      <c r="O9" s="118"/>
      <c r="P9" s="118"/>
      <c r="Q9" s="118"/>
      <c r="R9" s="118"/>
      <c r="S9" s="118"/>
      <c r="T9" s="118"/>
      <c r="U9" s="118"/>
    </row>
    <row r="10" spans="1:21" ht="33" customHeight="1" x14ac:dyDescent="0.25">
      <c r="A10" s="358" t="s">
        <v>114</v>
      </c>
      <c r="B10" s="365"/>
      <c r="C10" s="365"/>
      <c r="D10" s="365"/>
      <c r="E10" s="365"/>
      <c r="F10" s="365"/>
      <c r="G10" s="365"/>
      <c r="H10" s="365"/>
      <c r="I10" s="366"/>
      <c r="J10" s="118"/>
      <c r="K10" s="118"/>
      <c r="L10" s="118"/>
      <c r="M10" s="118"/>
      <c r="N10" s="118"/>
      <c r="O10" s="118"/>
      <c r="P10" s="118"/>
      <c r="Q10" s="118"/>
      <c r="R10" s="118"/>
      <c r="S10" s="118"/>
      <c r="T10" s="118"/>
      <c r="U10" s="118"/>
    </row>
    <row r="11" spans="1:21" ht="16" x14ac:dyDescent="0.2">
      <c r="A11" s="50"/>
      <c r="B11" s="51"/>
      <c r="C11" s="52"/>
      <c r="D11" s="51"/>
      <c r="E11" s="52"/>
      <c r="F11" s="51"/>
      <c r="G11" s="52"/>
      <c r="H11" s="51"/>
      <c r="I11" s="53"/>
      <c r="J11" s="118"/>
      <c r="K11" s="118"/>
      <c r="L11" s="118"/>
      <c r="M11" s="118"/>
      <c r="N11" s="118"/>
      <c r="O11" s="118"/>
      <c r="P11" s="118"/>
      <c r="Q11" s="118"/>
      <c r="R11" s="118"/>
      <c r="S11" s="118"/>
      <c r="T11" s="118"/>
      <c r="U11" s="118"/>
    </row>
    <row r="12" spans="1:21" ht="39.75" customHeight="1" x14ac:dyDescent="0.25">
      <c r="A12" s="358" t="s">
        <v>115</v>
      </c>
      <c r="B12" s="359"/>
      <c r="C12" s="359"/>
      <c r="D12" s="359"/>
      <c r="E12" s="359"/>
      <c r="F12" s="359"/>
      <c r="G12" s="359"/>
      <c r="H12" s="359"/>
      <c r="I12" s="360"/>
      <c r="J12" s="118"/>
      <c r="K12" s="118"/>
      <c r="L12" s="118"/>
      <c r="M12" s="118"/>
      <c r="N12" s="118"/>
      <c r="O12" s="118"/>
      <c r="P12" s="118"/>
      <c r="Q12" s="118"/>
      <c r="R12" s="118"/>
      <c r="S12" s="118"/>
      <c r="T12" s="118"/>
      <c r="U12" s="118"/>
    </row>
    <row r="13" spans="1:21" ht="47.25" customHeight="1" x14ac:dyDescent="0.25">
      <c r="A13" s="355" t="s">
        <v>116</v>
      </c>
      <c r="B13" s="356"/>
      <c r="C13" s="356"/>
      <c r="D13" s="356"/>
      <c r="E13" s="356"/>
      <c r="F13" s="356"/>
      <c r="G13" s="356"/>
      <c r="H13" s="356"/>
      <c r="I13" s="357"/>
      <c r="J13" s="118"/>
      <c r="K13" s="118"/>
      <c r="L13" s="118"/>
      <c r="M13" s="118"/>
      <c r="N13" s="118"/>
      <c r="O13" s="118"/>
      <c r="P13" s="118"/>
      <c r="Q13" s="118"/>
      <c r="R13" s="118"/>
      <c r="S13" s="118"/>
      <c r="T13" s="118"/>
      <c r="U13" s="118"/>
    </row>
    <row r="14" spans="1:21" ht="16" x14ac:dyDescent="0.2">
      <c r="A14" s="50"/>
      <c r="B14" s="51"/>
      <c r="C14" s="52"/>
      <c r="D14" s="51"/>
      <c r="E14" s="52"/>
      <c r="F14" s="51"/>
      <c r="G14" s="52"/>
      <c r="H14" s="51"/>
      <c r="I14" s="53"/>
      <c r="J14" s="118"/>
      <c r="K14" s="118"/>
      <c r="L14" s="118"/>
      <c r="M14" s="118"/>
      <c r="N14" s="118"/>
      <c r="O14" s="118"/>
      <c r="P14" s="118"/>
      <c r="Q14" s="118"/>
      <c r="R14" s="118"/>
      <c r="S14" s="118"/>
      <c r="T14" s="118"/>
      <c r="U14" s="118"/>
    </row>
    <row r="15" spans="1:21" ht="60" customHeight="1" x14ac:dyDescent="0.25">
      <c r="A15" s="358" t="s">
        <v>117</v>
      </c>
      <c r="B15" s="359"/>
      <c r="C15" s="359"/>
      <c r="D15" s="359"/>
      <c r="E15" s="359"/>
      <c r="F15" s="359"/>
      <c r="G15" s="359"/>
      <c r="H15" s="359"/>
      <c r="I15" s="360"/>
      <c r="J15" s="118"/>
      <c r="K15" s="118"/>
      <c r="L15" s="118"/>
      <c r="M15" s="118"/>
      <c r="N15" s="118"/>
      <c r="O15" s="118"/>
      <c r="P15" s="118"/>
      <c r="Q15" s="118"/>
      <c r="R15" s="118"/>
      <c r="S15" s="118"/>
      <c r="T15" s="118"/>
      <c r="U15" s="118"/>
    </row>
    <row r="16" spans="1:21" ht="15" customHeight="1" x14ac:dyDescent="0.25">
      <c r="A16" s="355"/>
      <c r="B16" s="356"/>
      <c r="C16" s="356"/>
      <c r="D16" s="356"/>
      <c r="E16" s="356"/>
      <c r="F16" s="356"/>
      <c r="G16" s="356"/>
      <c r="H16" s="356"/>
      <c r="I16" s="357"/>
      <c r="J16" s="118"/>
      <c r="K16" s="118"/>
      <c r="L16" s="118"/>
      <c r="M16" s="118"/>
      <c r="N16" s="118"/>
      <c r="O16" s="118"/>
      <c r="P16" s="118"/>
      <c r="Q16" s="118"/>
      <c r="R16" s="118"/>
      <c r="S16" s="118"/>
      <c r="T16" s="118"/>
      <c r="U16" s="118"/>
    </row>
    <row r="17" spans="1:21" ht="16" x14ac:dyDescent="0.2">
      <c r="A17" s="50"/>
      <c r="B17" s="51"/>
      <c r="C17" s="52"/>
      <c r="D17" s="51"/>
      <c r="E17" s="52"/>
      <c r="F17" s="51"/>
      <c r="G17" s="52"/>
      <c r="H17" s="51"/>
      <c r="I17" s="53"/>
      <c r="J17" s="118"/>
      <c r="K17" s="118"/>
      <c r="L17" s="118"/>
      <c r="M17" s="118"/>
      <c r="N17" s="118"/>
      <c r="O17" s="118"/>
      <c r="P17" s="118"/>
      <c r="Q17" s="118"/>
      <c r="R17" s="118"/>
      <c r="S17" s="118"/>
      <c r="T17" s="118"/>
      <c r="U17" s="118"/>
    </row>
    <row r="18" spans="1:21" ht="42.75" customHeight="1" x14ac:dyDescent="0.25">
      <c r="A18" s="355" t="s">
        <v>118</v>
      </c>
      <c r="B18" s="356"/>
      <c r="C18" s="356"/>
      <c r="D18" s="356"/>
      <c r="E18" s="356"/>
      <c r="F18" s="356"/>
      <c r="G18" s="356"/>
      <c r="H18" s="356"/>
      <c r="I18" s="357"/>
      <c r="J18" s="118"/>
      <c r="K18" s="118"/>
      <c r="L18" s="118"/>
      <c r="M18" s="118"/>
      <c r="N18" s="118"/>
      <c r="O18" s="118"/>
      <c r="P18" s="118"/>
      <c r="Q18" s="118"/>
      <c r="R18" s="118"/>
      <c r="S18" s="118"/>
      <c r="T18" s="118"/>
      <c r="U18" s="118"/>
    </row>
    <row r="19" spans="1:21" ht="16" x14ac:dyDescent="0.2">
      <c r="A19" s="50"/>
      <c r="B19" s="51"/>
      <c r="C19" s="52"/>
      <c r="D19" s="51"/>
      <c r="E19" s="52"/>
      <c r="F19" s="51"/>
      <c r="G19" s="52"/>
      <c r="H19" s="51"/>
      <c r="I19" s="53"/>
      <c r="J19" s="118"/>
      <c r="K19" s="118"/>
      <c r="L19" s="118"/>
      <c r="M19" s="118"/>
      <c r="N19" s="118"/>
      <c r="O19" s="118"/>
      <c r="P19" s="118"/>
      <c r="Q19" s="118"/>
      <c r="R19" s="118"/>
      <c r="S19" s="118"/>
      <c r="T19" s="118"/>
      <c r="U19" s="118"/>
    </row>
    <row r="20" spans="1:21" ht="44.25" customHeight="1" x14ac:dyDescent="0.25">
      <c r="A20" s="358" t="s">
        <v>119</v>
      </c>
      <c r="B20" s="359"/>
      <c r="C20" s="359"/>
      <c r="D20" s="359"/>
      <c r="E20" s="359"/>
      <c r="F20" s="359"/>
      <c r="G20" s="359"/>
      <c r="H20" s="359"/>
      <c r="I20" s="360"/>
      <c r="J20" s="118"/>
      <c r="K20" s="118"/>
      <c r="L20" s="118"/>
      <c r="M20" s="118"/>
      <c r="N20" s="118"/>
      <c r="O20" s="118"/>
      <c r="P20" s="118"/>
      <c r="Q20" s="118"/>
      <c r="R20" s="118"/>
      <c r="S20" s="118"/>
      <c r="T20" s="118"/>
      <c r="U20" s="118"/>
    </row>
    <row r="21" spans="1:21" ht="39.75" customHeight="1" x14ac:dyDescent="0.25">
      <c r="A21" s="355" t="s">
        <v>120</v>
      </c>
      <c r="B21" s="356"/>
      <c r="C21" s="356"/>
      <c r="D21" s="356"/>
      <c r="E21" s="356"/>
      <c r="F21" s="356"/>
      <c r="G21" s="356"/>
      <c r="H21" s="356"/>
      <c r="I21" s="357"/>
      <c r="J21" s="118"/>
      <c r="K21" s="118"/>
      <c r="L21" s="118"/>
      <c r="M21" s="118"/>
      <c r="N21" s="118"/>
      <c r="O21" s="118"/>
      <c r="P21" s="118"/>
      <c r="Q21" s="118"/>
      <c r="R21" s="118"/>
      <c r="S21" s="118"/>
      <c r="T21" s="118"/>
      <c r="U21" s="118"/>
    </row>
    <row r="22" spans="1:21" ht="16" x14ac:dyDescent="0.2">
      <c r="A22" s="50"/>
      <c r="B22" s="51"/>
      <c r="C22" s="52"/>
      <c r="D22" s="51"/>
      <c r="E22" s="52"/>
      <c r="F22" s="51"/>
      <c r="G22" s="52"/>
      <c r="H22" s="51"/>
      <c r="I22" s="53"/>
      <c r="J22" s="118"/>
      <c r="K22" s="118"/>
      <c r="L22" s="118"/>
      <c r="M22" s="118"/>
      <c r="N22" s="118"/>
      <c r="O22" s="118"/>
      <c r="P22" s="118"/>
      <c r="Q22" s="118"/>
      <c r="R22" s="118"/>
      <c r="S22" s="118"/>
      <c r="T22" s="118"/>
      <c r="U22" s="118"/>
    </row>
    <row r="23" spans="1:21" ht="45.75" customHeight="1" x14ac:dyDescent="0.25">
      <c r="A23" s="358" t="s">
        <v>121</v>
      </c>
      <c r="B23" s="359"/>
      <c r="C23" s="359"/>
      <c r="D23" s="359"/>
      <c r="E23" s="359"/>
      <c r="F23" s="359"/>
      <c r="G23" s="359"/>
      <c r="H23" s="359"/>
      <c r="I23" s="360"/>
      <c r="J23" s="118"/>
      <c r="K23" s="118"/>
      <c r="L23" s="118"/>
      <c r="M23" s="118"/>
      <c r="N23" s="118"/>
      <c r="O23" s="118"/>
      <c r="P23" s="118"/>
      <c r="Q23" s="118"/>
      <c r="R23" s="118"/>
      <c r="S23" s="118"/>
      <c r="T23" s="118"/>
      <c r="U23" s="118"/>
    </row>
    <row r="24" spans="1:21" ht="34.5" customHeight="1" x14ac:dyDescent="0.25">
      <c r="A24" s="355" t="s">
        <v>122</v>
      </c>
      <c r="B24" s="356"/>
      <c r="C24" s="356"/>
      <c r="D24" s="356"/>
      <c r="E24" s="356"/>
      <c r="F24" s="356"/>
      <c r="G24" s="356"/>
      <c r="H24" s="356"/>
      <c r="I24" s="357"/>
      <c r="J24" s="118"/>
      <c r="K24" s="118"/>
      <c r="L24" s="118"/>
      <c r="M24" s="118"/>
      <c r="N24" s="118"/>
      <c r="O24" s="118"/>
      <c r="P24" s="118"/>
      <c r="Q24" s="118"/>
      <c r="R24" s="118"/>
      <c r="S24" s="118"/>
      <c r="T24" s="118"/>
      <c r="U24" s="118"/>
    </row>
    <row r="25" spans="1:21" ht="16" x14ac:dyDescent="0.2">
      <c r="A25" s="50"/>
      <c r="B25" s="51"/>
      <c r="C25" s="52"/>
      <c r="D25" s="51"/>
      <c r="E25" s="52"/>
      <c r="F25" s="51"/>
      <c r="G25" s="52"/>
      <c r="H25" s="51"/>
      <c r="I25" s="53"/>
      <c r="J25" s="118"/>
      <c r="K25" s="118"/>
      <c r="L25" s="118"/>
      <c r="M25" s="118"/>
      <c r="N25" s="118"/>
      <c r="O25" s="118"/>
      <c r="P25" s="118"/>
      <c r="Q25" s="118"/>
      <c r="R25" s="118"/>
      <c r="S25" s="118"/>
      <c r="T25" s="118"/>
      <c r="U25" s="118"/>
    </row>
    <row r="26" spans="1:21" ht="30.75" customHeight="1" x14ac:dyDescent="0.25">
      <c r="A26" s="358" t="s">
        <v>123</v>
      </c>
      <c r="B26" s="359"/>
      <c r="C26" s="359"/>
      <c r="D26" s="359"/>
      <c r="E26" s="359"/>
      <c r="F26" s="359"/>
      <c r="G26" s="359"/>
      <c r="H26" s="359"/>
      <c r="I26" s="360"/>
      <c r="J26" s="118"/>
      <c r="K26" s="118"/>
      <c r="L26" s="118"/>
      <c r="M26" s="118"/>
      <c r="N26" s="118"/>
      <c r="O26" s="118"/>
      <c r="P26" s="118"/>
      <c r="Q26" s="118"/>
      <c r="R26" s="118"/>
      <c r="S26" s="118"/>
      <c r="T26" s="118"/>
      <c r="U26" s="118"/>
    </row>
    <row r="27" spans="1:21" ht="67.5" customHeight="1" x14ac:dyDescent="0.25">
      <c r="A27" s="355" t="s">
        <v>124</v>
      </c>
      <c r="B27" s="356"/>
      <c r="C27" s="356"/>
      <c r="D27" s="356"/>
      <c r="E27" s="356"/>
      <c r="F27" s="356"/>
      <c r="G27" s="356"/>
      <c r="H27" s="356"/>
      <c r="I27" s="357"/>
      <c r="J27" s="118"/>
      <c r="K27" s="118"/>
      <c r="L27" s="118"/>
      <c r="M27" s="118"/>
      <c r="N27" s="118"/>
      <c r="O27" s="118"/>
      <c r="P27" s="118"/>
      <c r="Q27" s="118"/>
      <c r="R27" s="118"/>
      <c r="S27" s="118"/>
      <c r="T27" s="118"/>
      <c r="U27" s="118"/>
    </row>
    <row r="28" spans="1:21" ht="15" customHeight="1" x14ac:dyDescent="0.25">
      <c r="A28" s="355"/>
      <c r="B28" s="356"/>
      <c r="C28" s="356"/>
      <c r="D28" s="356"/>
      <c r="E28" s="356"/>
      <c r="F28" s="356"/>
      <c r="G28" s="356"/>
      <c r="H28" s="356"/>
      <c r="I28" s="357"/>
      <c r="J28" s="118"/>
      <c r="K28" s="118"/>
      <c r="L28" s="118"/>
      <c r="M28" s="118"/>
      <c r="N28" s="118"/>
      <c r="O28" s="118"/>
      <c r="P28" s="118"/>
      <c r="Q28" s="118"/>
      <c r="R28" s="118"/>
      <c r="S28" s="118"/>
      <c r="T28" s="118"/>
      <c r="U28" s="118"/>
    </row>
    <row r="29" spans="1:21" ht="42.75" customHeight="1" x14ac:dyDescent="0.25">
      <c r="A29" s="358" t="s">
        <v>125</v>
      </c>
      <c r="B29" s="359"/>
      <c r="C29" s="359"/>
      <c r="D29" s="359"/>
      <c r="E29" s="359"/>
      <c r="F29" s="359"/>
      <c r="G29" s="359"/>
      <c r="H29" s="359"/>
      <c r="I29" s="360"/>
      <c r="J29" s="118"/>
      <c r="K29" s="118"/>
      <c r="L29" s="118"/>
      <c r="M29" s="118"/>
      <c r="N29" s="118"/>
      <c r="O29" s="118"/>
      <c r="P29" s="118"/>
      <c r="Q29" s="118"/>
      <c r="R29" s="118"/>
      <c r="S29" s="118"/>
      <c r="T29" s="118"/>
      <c r="U29" s="118"/>
    </row>
    <row r="30" spans="1:21" ht="15" customHeight="1" x14ac:dyDescent="0.2">
      <c r="A30" s="57"/>
      <c r="B30" s="58"/>
      <c r="C30" s="58"/>
      <c r="D30" s="58"/>
      <c r="E30" s="58"/>
      <c r="F30" s="58"/>
      <c r="G30" s="58"/>
      <c r="H30" s="58"/>
      <c r="I30" s="59"/>
      <c r="J30" s="118"/>
      <c r="K30" s="118"/>
      <c r="L30" s="118"/>
      <c r="M30" s="118"/>
      <c r="N30" s="118"/>
      <c r="O30" s="118"/>
      <c r="P30" s="118"/>
      <c r="Q30" s="118"/>
      <c r="R30" s="118"/>
      <c r="S30" s="118"/>
      <c r="T30" s="118"/>
      <c r="U30" s="118"/>
    </row>
    <row r="31" spans="1:21" ht="42" customHeight="1" x14ac:dyDescent="0.25">
      <c r="A31" s="355" t="s">
        <v>126</v>
      </c>
      <c r="B31" s="356"/>
      <c r="C31" s="356"/>
      <c r="D31" s="356"/>
      <c r="E31" s="356"/>
      <c r="F31" s="356"/>
      <c r="G31" s="356"/>
      <c r="H31" s="356"/>
      <c r="I31" s="357"/>
      <c r="J31" s="118"/>
      <c r="K31" s="118"/>
      <c r="L31" s="118"/>
      <c r="M31" s="118"/>
      <c r="N31" s="118"/>
      <c r="O31" s="118"/>
      <c r="P31" s="118"/>
      <c r="Q31" s="118"/>
      <c r="R31" s="118"/>
      <c r="S31" s="118"/>
      <c r="T31" s="118"/>
      <c r="U31" s="118"/>
    </row>
    <row r="32" spans="1:21" ht="16" x14ac:dyDescent="0.2">
      <c r="A32" s="54"/>
      <c r="B32" s="55"/>
      <c r="C32" s="55"/>
      <c r="D32" s="55"/>
      <c r="E32" s="55"/>
      <c r="F32" s="55"/>
      <c r="G32" s="55"/>
      <c r="H32" s="55"/>
      <c r="I32" s="56"/>
      <c r="J32" s="118"/>
      <c r="K32" s="118"/>
      <c r="L32" s="118"/>
      <c r="M32" s="118"/>
      <c r="N32" s="118"/>
      <c r="O32" s="118"/>
      <c r="P32" s="118"/>
      <c r="Q32" s="118"/>
      <c r="R32" s="118"/>
      <c r="S32" s="118"/>
      <c r="T32" s="118"/>
      <c r="U32" s="118"/>
    </row>
    <row r="33" spans="1:21" ht="51.75" customHeight="1" x14ac:dyDescent="0.25">
      <c r="A33" s="358" t="s">
        <v>127</v>
      </c>
      <c r="B33" s="359"/>
      <c r="C33" s="359"/>
      <c r="D33" s="359"/>
      <c r="E33" s="359"/>
      <c r="F33" s="359"/>
      <c r="G33" s="359"/>
      <c r="H33" s="359"/>
      <c r="I33" s="360"/>
      <c r="J33" s="118"/>
      <c r="K33" s="118"/>
      <c r="L33" s="118"/>
      <c r="M33" s="118"/>
      <c r="N33" s="118"/>
      <c r="O33" s="118"/>
      <c r="P33" s="118"/>
      <c r="Q33" s="118"/>
      <c r="R33" s="118"/>
      <c r="S33" s="118"/>
      <c r="T33" s="118"/>
      <c r="U33" s="118"/>
    </row>
    <row r="34" spans="1:21" ht="15" customHeight="1" x14ac:dyDescent="0.25">
      <c r="A34" s="355"/>
      <c r="B34" s="356"/>
      <c r="C34" s="356"/>
      <c r="D34" s="356"/>
      <c r="E34" s="356"/>
      <c r="F34" s="356"/>
      <c r="G34" s="356"/>
      <c r="H34" s="356"/>
      <c r="I34" s="357"/>
      <c r="J34" s="118"/>
      <c r="K34" s="118"/>
      <c r="L34" s="118"/>
      <c r="M34" s="118"/>
      <c r="N34" s="118"/>
      <c r="O34" s="118"/>
      <c r="P34" s="118"/>
      <c r="Q34" s="118"/>
      <c r="R34" s="118"/>
      <c r="S34" s="118"/>
      <c r="T34" s="118"/>
      <c r="U34" s="118"/>
    </row>
    <row r="35" spans="1:21" ht="107.25" customHeight="1" x14ac:dyDescent="0.25">
      <c r="A35" s="355" t="s">
        <v>128</v>
      </c>
      <c r="B35" s="356"/>
      <c r="C35" s="356"/>
      <c r="D35" s="356"/>
      <c r="E35" s="356"/>
      <c r="F35" s="356"/>
      <c r="G35" s="356"/>
      <c r="H35" s="356"/>
      <c r="I35" s="357"/>
      <c r="J35" s="118"/>
      <c r="K35" s="118"/>
      <c r="L35" s="118"/>
      <c r="M35" s="118"/>
      <c r="N35" s="118"/>
      <c r="O35" s="118"/>
      <c r="P35" s="118"/>
      <c r="Q35" s="118"/>
      <c r="R35" s="118"/>
      <c r="S35" s="118"/>
      <c r="T35" s="118"/>
      <c r="U35" s="118"/>
    </row>
    <row r="36" spans="1:21" ht="17.25" customHeight="1" x14ac:dyDescent="0.2">
      <c r="A36" s="54"/>
      <c r="B36" s="55"/>
      <c r="C36" s="55"/>
      <c r="D36" s="55"/>
      <c r="E36" s="55"/>
      <c r="F36" s="55"/>
      <c r="G36" s="55"/>
      <c r="H36" s="55"/>
      <c r="I36" s="56"/>
      <c r="J36" s="118"/>
      <c r="K36" s="118"/>
      <c r="L36" s="118"/>
      <c r="M36" s="118"/>
      <c r="N36" s="118"/>
      <c r="O36" s="118"/>
      <c r="P36" s="118"/>
      <c r="Q36" s="118"/>
      <c r="R36" s="118"/>
      <c r="S36" s="118"/>
      <c r="T36" s="118"/>
      <c r="U36" s="118"/>
    </row>
    <row r="37" spans="1:21" ht="101.25" customHeight="1" x14ac:dyDescent="0.25">
      <c r="A37" s="358" t="s">
        <v>131</v>
      </c>
      <c r="B37" s="359"/>
      <c r="C37" s="359"/>
      <c r="D37" s="359"/>
      <c r="E37" s="359"/>
      <c r="F37" s="359"/>
      <c r="G37" s="359"/>
      <c r="H37" s="359"/>
      <c r="I37" s="360"/>
      <c r="J37" s="118"/>
      <c r="K37" s="118"/>
      <c r="L37" s="118"/>
      <c r="M37" s="118"/>
      <c r="N37" s="118"/>
      <c r="O37" s="118"/>
      <c r="P37" s="118"/>
      <c r="Q37" s="118"/>
      <c r="R37" s="118"/>
      <c r="S37" s="118"/>
      <c r="T37" s="118"/>
      <c r="U37" s="118"/>
    </row>
    <row r="38" spans="1:21" ht="17.25" customHeight="1" x14ac:dyDescent="0.25">
      <c r="A38" s="355"/>
      <c r="B38" s="356"/>
      <c r="C38" s="356"/>
      <c r="D38" s="356"/>
      <c r="E38" s="356"/>
      <c r="F38" s="356"/>
      <c r="G38" s="356"/>
      <c r="H38" s="356"/>
      <c r="I38" s="357"/>
      <c r="J38" s="118"/>
      <c r="K38" s="118"/>
      <c r="L38" s="118"/>
      <c r="M38" s="118"/>
      <c r="N38" s="118"/>
      <c r="O38" s="118"/>
      <c r="P38" s="118"/>
      <c r="Q38" s="118"/>
      <c r="R38" s="118"/>
      <c r="S38" s="118"/>
      <c r="T38" s="118"/>
      <c r="U38" s="118"/>
    </row>
    <row r="39" spans="1:21" ht="17.25" customHeight="1" x14ac:dyDescent="0.2">
      <c r="A39" s="54"/>
      <c r="B39" s="55"/>
      <c r="C39" s="55"/>
      <c r="D39" s="55"/>
      <c r="E39" s="55"/>
      <c r="F39" s="55"/>
      <c r="G39" s="55"/>
      <c r="H39" s="55"/>
      <c r="I39" s="56"/>
      <c r="J39" s="118"/>
      <c r="K39" s="118"/>
      <c r="L39" s="118"/>
      <c r="M39" s="118"/>
      <c r="N39" s="118"/>
      <c r="O39" s="118"/>
      <c r="P39" s="118"/>
      <c r="Q39" s="118"/>
      <c r="R39" s="118"/>
      <c r="S39" s="118"/>
      <c r="T39" s="118"/>
      <c r="U39" s="118"/>
    </row>
    <row r="40" spans="1:21" ht="102" customHeight="1" x14ac:dyDescent="0.25">
      <c r="A40" s="355" t="s">
        <v>130</v>
      </c>
      <c r="B40" s="356"/>
      <c r="C40" s="356"/>
      <c r="D40" s="356"/>
      <c r="E40" s="356"/>
      <c r="F40" s="356"/>
      <c r="G40" s="356"/>
      <c r="H40" s="356"/>
      <c r="I40" s="357"/>
      <c r="J40" s="118"/>
      <c r="K40" s="118"/>
      <c r="L40" s="118"/>
      <c r="M40" s="118"/>
      <c r="N40" s="118"/>
      <c r="O40" s="118"/>
      <c r="P40" s="118"/>
      <c r="Q40" s="118"/>
      <c r="R40" s="118"/>
      <c r="S40" s="118"/>
      <c r="T40" s="118"/>
      <c r="U40" s="118"/>
    </row>
    <row r="41" spans="1:21" ht="21" customHeight="1" x14ac:dyDescent="0.2">
      <c r="A41" s="54"/>
      <c r="B41" s="55"/>
      <c r="C41" s="55"/>
      <c r="D41" s="55"/>
      <c r="E41" s="55"/>
      <c r="F41" s="55"/>
      <c r="G41" s="55"/>
      <c r="H41" s="55"/>
      <c r="I41" s="56"/>
      <c r="J41" s="118"/>
      <c r="K41" s="118"/>
      <c r="L41" s="118"/>
      <c r="M41" s="118"/>
      <c r="N41" s="118"/>
      <c r="O41" s="118"/>
      <c r="P41" s="118"/>
      <c r="Q41" s="118"/>
      <c r="R41" s="118"/>
      <c r="S41" s="118"/>
      <c r="T41" s="118"/>
      <c r="U41" s="118"/>
    </row>
    <row r="42" spans="1:21" ht="81" customHeight="1" x14ac:dyDescent="0.25">
      <c r="A42" s="358" t="s">
        <v>133</v>
      </c>
      <c r="B42" s="359"/>
      <c r="C42" s="359"/>
      <c r="D42" s="359"/>
      <c r="E42" s="359"/>
      <c r="F42" s="359"/>
      <c r="G42" s="359"/>
      <c r="H42" s="359"/>
      <c r="I42" s="360"/>
      <c r="J42" s="118"/>
      <c r="K42" s="118"/>
      <c r="L42" s="118"/>
      <c r="M42" s="118"/>
      <c r="N42" s="118"/>
      <c r="O42" s="118"/>
      <c r="P42" s="118"/>
      <c r="Q42" s="118"/>
      <c r="R42" s="118"/>
      <c r="S42" s="118"/>
      <c r="T42" s="118"/>
      <c r="U42" s="118"/>
    </row>
    <row r="43" spans="1:21" ht="22.5" customHeight="1" x14ac:dyDescent="0.25">
      <c r="A43" s="355"/>
      <c r="B43" s="356"/>
      <c r="C43" s="356"/>
      <c r="D43" s="356"/>
      <c r="E43" s="356"/>
      <c r="F43" s="356"/>
      <c r="G43" s="356"/>
      <c r="H43" s="356"/>
      <c r="I43" s="357"/>
      <c r="J43" s="118"/>
      <c r="K43" s="118"/>
      <c r="L43" s="118"/>
      <c r="M43" s="118"/>
      <c r="N43" s="118"/>
      <c r="O43" s="118"/>
      <c r="P43" s="118"/>
      <c r="Q43" s="118"/>
      <c r="R43" s="118"/>
      <c r="S43" s="118"/>
      <c r="T43" s="118"/>
      <c r="U43" s="118"/>
    </row>
    <row r="44" spans="1:21" ht="16" thickBot="1" x14ac:dyDescent="0.25">
      <c r="A44" s="60"/>
      <c r="B44" s="61"/>
      <c r="C44" s="61"/>
      <c r="D44" s="61"/>
      <c r="E44" s="61"/>
      <c r="F44" s="61"/>
      <c r="G44" s="61"/>
      <c r="H44" s="61"/>
      <c r="I44" s="62"/>
      <c r="J44" s="118"/>
      <c r="K44" s="118"/>
      <c r="L44" s="118"/>
      <c r="M44" s="118"/>
      <c r="N44" s="118"/>
      <c r="O44" s="118"/>
      <c r="P44" s="118"/>
      <c r="Q44" s="118"/>
      <c r="R44" s="118"/>
      <c r="S44" s="118"/>
      <c r="T44" s="118"/>
      <c r="U44" s="118"/>
    </row>
    <row r="45" spans="1:21" ht="25" x14ac:dyDescent="0.3">
      <c r="A45" s="346" t="s">
        <v>132</v>
      </c>
      <c r="B45" s="347"/>
      <c r="C45" s="347"/>
      <c r="D45" s="347"/>
      <c r="E45" s="347"/>
      <c r="F45" s="347"/>
      <c r="G45" s="347"/>
      <c r="H45" s="347"/>
      <c r="I45" s="347"/>
      <c r="J45" s="118"/>
      <c r="K45" s="118"/>
      <c r="L45" s="118"/>
      <c r="M45" s="118"/>
      <c r="N45" s="118"/>
      <c r="O45" s="118"/>
      <c r="P45" s="118"/>
      <c r="Q45" s="118"/>
      <c r="R45" s="118"/>
      <c r="S45" s="118"/>
      <c r="T45" s="118"/>
      <c r="U45" s="118"/>
    </row>
    <row r="46" spans="1:21" x14ac:dyDescent="0.2">
      <c r="A46" s="49"/>
      <c r="B46" s="49"/>
      <c r="C46" s="49"/>
      <c r="D46" s="49"/>
      <c r="E46" s="49"/>
      <c r="F46" s="49"/>
      <c r="G46" s="49"/>
      <c r="H46" s="49"/>
      <c r="I46" s="49"/>
      <c r="J46" s="118"/>
      <c r="K46" s="118"/>
      <c r="L46" s="118"/>
      <c r="M46" s="118"/>
      <c r="N46" s="118"/>
      <c r="O46" s="118"/>
      <c r="P46" s="118"/>
      <c r="Q46" s="118"/>
      <c r="R46" s="118"/>
      <c r="S46" s="118"/>
      <c r="T46" s="118"/>
      <c r="U46" s="118"/>
    </row>
    <row r="47" spans="1:21" ht="53.25" customHeight="1" x14ac:dyDescent="0.3">
      <c r="A47" s="367" t="s">
        <v>95</v>
      </c>
      <c r="B47" s="368"/>
      <c r="C47" s="368"/>
      <c r="D47" s="368"/>
      <c r="E47" s="368"/>
      <c r="F47" s="368"/>
      <c r="G47" s="368"/>
      <c r="H47" s="368"/>
      <c r="I47" s="368"/>
      <c r="J47" s="118"/>
      <c r="K47" s="118"/>
      <c r="L47" s="118"/>
      <c r="M47" s="118"/>
      <c r="N47" s="118"/>
      <c r="O47" s="118"/>
      <c r="P47" s="118"/>
      <c r="Q47" s="118"/>
      <c r="R47" s="118"/>
      <c r="S47" s="118"/>
      <c r="T47" s="118"/>
      <c r="U47" s="118"/>
    </row>
    <row r="48" spans="1:21" ht="15" customHeight="1" x14ac:dyDescent="0.2">
      <c r="A48" s="352" t="s">
        <v>102</v>
      </c>
      <c r="B48" s="353"/>
      <c r="C48" s="353"/>
      <c r="D48" s="353"/>
      <c r="E48" s="353"/>
      <c r="F48" s="353"/>
      <c r="G48" s="353"/>
      <c r="H48" s="353"/>
      <c r="I48" s="353"/>
      <c r="J48" s="118"/>
      <c r="K48" s="118"/>
      <c r="L48" s="118"/>
      <c r="M48" s="118"/>
      <c r="N48" s="118"/>
      <c r="O48" s="118"/>
      <c r="P48" s="118"/>
      <c r="Q48" s="118"/>
      <c r="R48" s="118"/>
      <c r="S48" s="118"/>
      <c r="T48" s="118"/>
      <c r="U48" s="118"/>
    </row>
    <row r="49" spans="1:21" ht="77.25" customHeight="1" thickBot="1" x14ac:dyDescent="0.25">
      <c r="A49" s="354"/>
      <c r="B49" s="354"/>
      <c r="C49" s="354"/>
      <c r="D49" s="354"/>
      <c r="E49" s="354"/>
      <c r="F49" s="354"/>
      <c r="G49" s="354"/>
      <c r="H49" s="354"/>
      <c r="I49" s="354"/>
      <c r="J49" s="118"/>
      <c r="K49" s="118"/>
      <c r="L49" s="118"/>
      <c r="M49" s="118"/>
      <c r="N49" s="118"/>
      <c r="O49" s="118"/>
      <c r="P49" s="118"/>
      <c r="Q49" s="118"/>
      <c r="R49" s="118"/>
      <c r="S49" s="118"/>
      <c r="T49" s="118"/>
      <c r="U49" s="118"/>
    </row>
    <row r="50" spans="1:21" ht="35" thickBot="1" x14ac:dyDescent="0.35">
      <c r="A50" s="119" t="s">
        <v>74</v>
      </c>
      <c r="B50" s="91" t="s">
        <v>168</v>
      </c>
      <c r="C50" s="81" t="s">
        <v>52</v>
      </c>
      <c r="D50" s="92" t="s">
        <v>75</v>
      </c>
      <c r="E50" s="83" t="s">
        <v>76</v>
      </c>
      <c r="F50" s="93" t="s">
        <v>77</v>
      </c>
      <c r="G50" s="85" t="s">
        <v>78</v>
      </c>
      <c r="H50" s="86" t="s">
        <v>79</v>
      </c>
      <c r="I50" s="90" t="s">
        <v>80</v>
      </c>
      <c r="J50" s="118"/>
      <c r="K50" s="118"/>
      <c r="L50" s="118"/>
      <c r="M50" s="118"/>
      <c r="N50" s="118"/>
      <c r="O50" s="118"/>
      <c r="P50" s="118"/>
      <c r="Q50" s="118"/>
      <c r="R50" s="118"/>
      <c r="S50" s="118"/>
      <c r="T50" s="118"/>
      <c r="U50" s="118"/>
    </row>
    <row r="51" spans="1:21" x14ac:dyDescent="0.2">
      <c r="A51" s="33" t="s">
        <v>192</v>
      </c>
      <c r="B51" s="128">
        <v>101.6</v>
      </c>
      <c r="C51" s="79">
        <v>44.9</v>
      </c>
      <c r="D51" s="171">
        <v>0.4</v>
      </c>
      <c r="E51" s="20">
        <v>20</v>
      </c>
      <c r="F51" s="174">
        <v>0.2</v>
      </c>
      <c r="G51" s="23">
        <v>22</v>
      </c>
      <c r="H51" s="178">
        <v>7.0000000000000007E-2</v>
      </c>
      <c r="I51" s="88">
        <v>14.7</v>
      </c>
      <c r="J51" s="118"/>
      <c r="K51" s="118"/>
      <c r="L51" s="118"/>
      <c r="M51" s="118"/>
      <c r="N51" s="118"/>
      <c r="O51" s="118"/>
      <c r="P51" s="118"/>
      <c r="Q51" s="118"/>
      <c r="R51" s="118"/>
      <c r="S51" s="118"/>
      <c r="T51" s="118"/>
      <c r="U51" s="118"/>
    </row>
    <row r="52" spans="1:21" x14ac:dyDescent="0.2">
      <c r="A52" s="34" t="s">
        <v>53</v>
      </c>
      <c r="B52" s="35">
        <v>142.9</v>
      </c>
      <c r="C52" s="78">
        <v>79.900000000000006</v>
      </c>
      <c r="D52" s="172">
        <v>0.4</v>
      </c>
      <c r="E52" s="21">
        <v>20</v>
      </c>
      <c r="F52" s="175">
        <v>0.2</v>
      </c>
      <c r="G52" s="24">
        <v>22</v>
      </c>
      <c r="H52" s="179">
        <v>7.0000000000000007E-2</v>
      </c>
      <c r="I52" s="87">
        <v>14.7</v>
      </c>
      <c r="J52" s="118"/>
      <c r="K52" s="118"/>
      <c r="L52" s="118"/>
      <c r="M52" s="118"/>
      <c r="N52" s="118"/>
      <c r="O52" s="118"/>
      <c r="P52" s="118"/>
      <c r="Q52" s="118"/>
      <c r="R52" s="118"/>
      <c r="S52" s="118"/>
      <c r="T52" s="118"/>
      <c r="U52" s="118"/>
    </row>
    <row r="53" spans="1:21" x14ac:dyDescent="0.2">
      <c r="A53" s="34" t="s">
        <v>207</v>
      </c>
      <c r="B53" s="128">
        <v>159.35</v>
      </c>
      <c r="C53" s="78">
        <v>29.9</v>
      </c>
      <c r="D53" s="172">
        <v>0.98</v>
      </c>
      <c r="E53" s="21">
        <v>49</v>
      </c>
      <c r="F53" s="175">
        <v>0.49</v>
      </c>
      <c r="G53" s="24">
        <v>53.9</v>
      </c>
      <c r="H53" s="179">
        <v>0.16200000000000001</v>
      </c>
      <c r="I53" s="87">
        <v>34.020000000000003</v>
      </c>
      <c r="J53" s="118"/>
      <c r="K53" s="118"/>
      <c r="L53" s="118"/>
      <c r="M53" s="118"/>
      <c r="N53" s="118"/>
      <c r="O53" s="118"/>
      <c r="P53" s="118"/>
      <c r="Q53" s="118"/>
      <c r="R53" s="118"/>
      <c r="S53" s="118"/>
      <c r="T53" s="118"/>
      <c r="U53" s="118"/>
    </row>
    <row r="54" spans="1:21" x14ac:dyDescent="0.2">
      <c r="A54" s="34" t="s">
        <v>186</v>
      </c>
      <c r="B54" s="35">
        <v>237.73000000000002</v>
      </c>
      <c r="C54" s="78">
        <v>84.43</v>
      </c>
      <c r="D54" s="172">
        <v>1.1000000000000001</v>
      </c>
      <c r="E54" s="21">
        <v>55</v>
      </c>
      <c r="F54" s="175">
        <v>0.6</v>
      </c>
      <c r="G54" s="24">
        <v>60.5</v>
      </c>
      <c r="H54" s="179">
        <v>0.2</v>
      </c>
      <c r="I54" s="87">
        <v>37.799999999999997</v>
      </c>
      <c r="J54" s="118"/>
      <c r="K54" s="118"/>
      <c r="L54" s="118"/>
      <c r="M54" s="118"/>
      <c r="N54" s="118"/>
      <c r="O54" s="118"/>
      <c r="P54" s="118"/>
      <c r="Q54" s="118"/>
      <c r="R54" s="118"/>
      <c r="S54" s="118"/>
      <c r="T54" s="118"/>
      <c r="U54" s="118"/>
    </row>
    <row r="55" spans="1:21" x14ac:dyDescent="0.2">
      <c r="A55" s="2" t="s">
        <v>157</v>
      </c>
      <c r="B55" s="35">
        <v>284.97000000000003</v>
      </c>
      <c r="C55" s="78">
        <v>32.97</v>
      </c>
      <c r="D55" s="172">
        <v>1.8</v>
      </c>
      <c r="E55" s="21">
        <v>90</v>
      </c>
      <c r="F55" s="175">
        <v>0.9</v>
      </c>
      <c r="G55" s="24">
        <v>99</v>
      </c>
      <c r="H55" s="179">
        <v>0.3</v>
      </c>
      <c r="I55" s="87">
        <v>63</v>
      </c>
      <c r="J55" s="118"/>
      <c r="K55" s="118"/>
      <c r="L55" s="118"/>
      <c r="M55" s="118"/>
      <c r="N55" s="118"/>
      <c r="O55" s="118"/>
      <c r="P55" s="118"/>
      <c r="Q55" s="118"/>
      <c r="R55" s="118"/>
      <c r="S55" s="118"/>
      <c r="T55" s="118"/>
      <c r="U55" s="118"/>
    </row>
    <row r="56" spans="1:21" x14ac:dyDescent="0.2">
      <c r="A56" s="2" t="s">
        <v>190</v>
      </c>
      <c r="B56" s="35">
        <v>288.89</v>
      </c>
      <c r="C56" s="78">
        <v>17.989999999999998</v>
      </c>
      <c r="D56" s="172">
        <v>1.94</v>
      </c>
      <c r="E56" s="21">
        <v>97</v>
      </c>
      <c r="F56" s="175">
        <v>0.97</v>
      </c>
      <c r="G56" s="24">
        <v>106.7</v>
      </c>
      <c r="H56" s="179">
        <v>0.32</v>
      </c>
      <c r="I56" s="87">
        <v>67.2</v>
      </c>
      <c r="J56" s="118"/>
      <c r="K56" s="118"/>
      <c r="L56" s="118"/>
      <c r="M56" s="118"/>
      <c r="N56" s="118"/>
      <c r="O56" s="118"/>
      <c r="P56" s="118"/>
      <c r="Q56" s="118"/>
      <c r="R56" s="118"/>
      <c r="S56" s="118"/>
      <c r="T56" s="118"/>
      <c r="U56" s="118"/>
    </row>
    <row r="57" spans="1:21" x14ac:dyDescent="0.2">
      <c r="A57" s="2" t="s">
        <v>94</v>
      </c>
      <c r="B57" s="35">
        <v>290.92</v>
      </c>
      <c r="C57" s="78">
        <v>80.92</v>
      </c>
      <c r="D57" s="172">
        <v>1.5</v>
      </c>
      <c r="E57" s="21">
        <v>75</v>
      </c>
      <c r="F57" s="175">
        <v>0.75</v>
      </c>
      <c r="G57" s="24">
        <v>82.5</v>
      </c>
      <c r="H57" s="179">
        <v>0.25</v>
      </c>
      <c r="I57" s="87">
        <v>52.5</v>
      </c>
      <c r="J57" s="118"/>
      <c r="K57" s="118"/>
      <c r="L57" s="118"/>
      <c r="M57" s="118"/>
      <c r="N57" s="118"/>
      <c r="O57" s="118"/>
      <c r="P57" s="118"/>
      <c r="Q57" s="118"/>
      <c r="R57" s="118"/>
      <c r="S57" s="118"/>
      <c r="T57" s="118"/>
      <c r="U57" s="118"/>
    </row>
    <row r="58" spans="1:21" x14ac:dyDescent="0.2">
      <c r="A58" s="2" t="s">
        <v>107</v>
      </c>
      <c r="B58" s="35">
        <v>305.3</v>
      </c>
      <c r="C58" s="78">
        <v>68</v>
      </c>
      <c r="D58" s="172">
        <v>1.7</v>
      </c>
      <c r="E58" s="21">
        <v>85</v>
      </c>
      <c r="F58" s="175">
        <v>0.9</v>
      </c>
      <c r="G58" s="24">
        <v>93.5</v>
      </c>
      <c r="H58" s="179">
        <v>0.3</v>
      </c>
      <c r="I58" s="87">
        <v>58.8</v>
      </c>
      <c r="J58" s="118"/>
      <c r="K58" s="118"/>
      <c r="L58" s="118"/>
      <c r="M58" s="118"/>
      <c r="N58" s="118"/>
      <c r="O58" s="118"/>
      <c r="P58" s="118"/>
      <c r="Q58" s="118"/>
      <c r="R58" s="118"/>
      <c r="S58" s="118"/>
      <c r="T58" s="118"/>
      <c r="U58" s="118"/>
    </row>
    <row r="59" spans="1:21" x14ac:dyDescent="0.2">
      <c r="A59" s="2" t="s">
        <v>105</v>
      </c>
      <c r="B59" s="35">
        <v>342.1</v>
      </c>
      <c r="C59" s="78">
        <v>25</v>
      </c>
      <c r="D59" s="172">
        <v>2.2599999999999998</v>
      </c>
      <c r="E59" s="21">
        <v>113</v>
      </c>
      <c r="F59" s="175">
        <v>1.1299999999999999</v>
      </c>
      <c r="G59" s="24">
        <v>124.3</v>
      </c>
      <c r="H59" s="179">
        <v>0.4</v>
      </c>
      <c r="I59" s="87">
        <v>79.8</v>
      </c>
      <c r="J59" s="118"/>
      <c r="K59" s="118"/>
      <c r="L59" s="118"/>
      <c r="M59" s="118"/>
      <c r="N59" s="118"/>
      <c r="O59" s="118"/>
      <c r="P59" s="118"/>
      <c r="Q59" s="118"/>
      <c r="R59" s="118"/>
      <c r="S59" s="118"/>
      <c r="T59" s="118"/>
      <c r="U59" s="118"/>
    </row>
    <row r="60" spans="1:21" x14ac:dyDescent="0.2">
      <c r="A60" s="2" t="s">
        <v>196</v>
      </c>
      <c r="B60" s="128">
        <v>358.4</v>
      </c>
      <c r="C60" s="78">
        <v>35</v>
      </c>
      <c r="D60" s="172">
        <v>2.3199999999999998</v>
      </c>
      <c r="E60" s="21">
        <v>116</v>
      </c>
      <c r="F60" s="175">
        <v>1.2</v>
      </c>
      <c r="G60" s="24">
        <v>127.6</v>
      </c>
      <c r="H60" s="179">
        <v>0.38</v>
      </c>
      <c r="I60" s="87">
        <v>79.8</v>
      </c>
      <c r="J60" s="118"/>
      <c r="K60" s="118"/>
      <c r="L60" s="118"/>
      <c r="M60" s="118"/>
      <c r="N60" s="118"/>
      <c r="O60" s="118"/>
      <c r="P60" s="118"/>
      <c r="Q60" s="118"/>
      <c r="R60" s="118"/>
      <c r="S60" s="118"/>
      <c r="T60" s="118"/>
      <c r="U60" s="118"/>
    </row>
    <row r="61" spans="1:21" x14ac:dyDescent="0.2">
      <c r="A61" s="2" t="s">
        <v>104</v>
      </c>
      <c r="B61" s="35">
        <v>369.45</v>
      </c>
      <c r="C61" s="78">
        <v>18.75</v>
      </c>
      <c r="D61" s="172">
        <v>2.5</v>
      </c>
      <c r="E61" s="21">
        <v>125</v>
      </c>
      <c r="F61" s="175">
        <v>1.25</v>
      </c>
      <c r="G61" s="24">
        <v>137.5</v>
      </c>
      <c r="H61" s="179">
        <v>0.42</v>
      </c>
      <c r="I61" s="87">
        <v>88.2</v>
      </c>
      <c r="J61" s="118"/>
      <c r="K61" s="118"/>
      <c r="L61" s="118"/>
      <c r="M61" s="118"/>
      <c r="N61" s="118"/>
      <c r="O61" s="118"/>
      <c r="P61" s="118"/>
      <c r="Q61" s="118"/>
      <c r="R61" s="118"/>
      <c r="S61" s="118"/>
      <c r="T61" s="118"/>
      <c r="U61" s="118"/>
    </row>
    <row r="62" spans="1:21" x14ac:dyDescent="0.2">
      <c r="A62" s="2" t="s">
        <v>48</v>
      </c>
      <c r="B62" s="35">
        <v>378.15000000000003</v>
      </c>
      <c r="C62" s="78">
        <v>14.85</v>
      </c>
      <c r="D62" s="172">
        <v>2.6</v>
      </c>
      <c r="E62" s="21">
        <v>130</v>
      </c>
      <c r="F62" s="175">
        <v>1.3</v>
      </c>
      <c r="G62" s="24">
        <v>143</v>
      </c>
      <c r="H62" s="179">
        <v>0.43</v>
      </c>
      <c r="I62" s="87">
        <v>90.3</v>
      </c>
      <c r="J62" s="118"/>
      <c r="K62" s="118"/>
      <c r="L62" s="118"/>
      <c r="M62" s="118"/>
      <c r="N62" s="118"/>
      <c r="O62" s="118"/>
      <c r="P62" s="118"/>
      <c r="Q62" s="118"/>
      <c r="R62" s="118"/>
      <c r="S62" s="118"/>
      <c r="T62" s="118"/>
      <c r="U62" s="118"/>
    </row>
    <row r="63" spans="1:21" x14ac:dyDescent="0.2">
      <c r="A63" s="2" t="s">
        <v>194</v>
      </c>
      <c r="B63" s="35">
        <v>379.7</v>
      </c>
      <c r="C63" s="78">
        <v>29</v>
      </c>
      <c r="D63" s="172">
        <v>2.5</v>
      </c>
      <c r="E63" s="21">
        <v>125</v>
      </c>
      <c r="F63" s="175">
        <v>1.3</v>
      </c>
      <c r="G63" s="24">
        <v>137.5</v>
      </c>
      <c r="H63" s="179">
        <v>0.4</v>
      </c>
      <c r="I63" s="87">
        <v>88.2</v>
      </c>
      <c r="J63" s="118"/>
      <c r="K63" s="118"/>
      <c r="L63" s="118"/>
      <c r="M63" s="118"/>
      <c r="N63" s="118"/>
      <c r="O63" s="118"/>
      <c r="P63" s="118"/>
      <c r="Q63" s="118"/>
      <c r="R63" s="118"/>
      <c r="S63" s="118"/>
      <c r="T63" s="118"/>
      <c r="U63" s="118"/>
    </row>
    <row r="64" spans="1:21" x14ac:dyDescent="0.2">
      <c r="A64" s="2" t="s">
        <v>187</v>
      </c>
      <c r="B64" s="128">
        <v>381</v>
      </c>
      <c r="C64" s="78">
        <v>45</v>
      </c>
      <c r="D64" s="172">
        <v>2.4</v>
      </c>
      <c r="E64" s="21">
        <v>120</v>
      </c>
      <c r="F64" s="175">
        <v>1.2</v>
      </c>
      <c r="G64" s="24">
        <v>132</v>
      </c>
      <c r="H64" s="179">
        <v>0.4</v>
      </c>
      <c r="I64" s="87">
        <v>84</v>
      </c>
      <c r="J64" s="118"/>
      <c r="K64" s="118"/>
      <c r="L64" s="118"/>
      <c r="M64" s="118"/>
      <c r="N64" s="118"/>
      <c r="O64" s="118"/>
      <c r="P64" s="118"/>
      <c r="Q64" s="118"/>
      <c r="R64" s="118"/>
      <c r="S64" s="118"/>
      <c r="T64" s="118"/>
      <c r="U64" s="118"/>
    </row>
    <row r="65" spans="1:21" x14ac:dyDescent="0.2">
      <c r="A65" s="2" t="s">
        <v>230</v>
      </c>
      <c r="B65" s="128">
        <v>386.16</v>
      </c>
      <c r="C65" s="78">
        <v>24.98</v>
      </c>
      <c r="D65" s="172">
        <v>2.6</v>
      </c>
      <c r="E65" s="21">
        <v>130</v>
      </c>
      <c r="F65" s="175">
        <v>1.3</v>
      </c>
      <c r="G65" s="24">
        <v>143</v>
      </c>
      <c r="H65" s="179">
        <v>0.42</v>
      </c>
      <c r="I65" s="87">
        <v>88.2</v>
      </c>
      <c r="J65" s="118"/>
      <c r="K65" s="118"/>
      <c r="L65" s="118"/>
      <c r="M65" s="118"/>
      <c r="N65" s="118"/>
      <c r="O65" s="118"/>
      <c r="P65" s="118"/>
      <c r="Q65" s="118"/>
      <c r="R65" s="118"/>
      <c r="S65" s="118"/>
      <c r="T65" s="118"/>
      <c r="U65" s="118"/>
    </row>
    <row r="66" spans="1:21" x14ac:dyDescent="0.2">
      <c r="A66" s="2" t="s">
        <v>233</v>
      </c>
      <c r="B66" s="128">
        <v>432.29</v>
      </c>
      <c r="C66" s="78">
        <v>37.49</v>
      </c>
      <c r="D66" s="172">
        <v>2.8</v>
      </c>
      <c r="E66" s="21">
        <v>140</v>
      </c>
      <c r="F66" s="175">
        <v>1.4</v>
      </c>
      <c r="G66" s="24">
        <v>154</v>
      </c>
      <c r="H66" s="179">
        <v>0.48</v>
      </c>
      <c r="I66" s="87">
        <v>100.8</v>
      </c>
      <c r="J66" s="118"/>
      <c r="K66" s="118"/>
      <c r="L66" s="118"/>
      <c r="M66" s="118"/>
      <c r="N66" s="118"/>
      <c r="O66" s="118"/>
      <c r="P66" s="118"/>
      <c r="Q66" s="118"/>
      <c r="R66" s="118"/>
      <c r="S66" s="118"/>
      <c r="T66" s="118"/>
      <c r="U66" s="118"/>
    </row>
    <row r="67" spans="1:21" x14ac:dyDescent="0.2">
      <c r="A67" s="34" t="s">
        <v>1</v>
      </c>
      <c r="B67" s="35">
        <v>471.90000000000003</v>
      </c>
      <c r="C67" s="78">
        <v>67.099999999999994</v>
      </c>
      <c r="D67" s="172">
        <v>2.9</v>
      </c>
      <c r="E67" s="21">
        <v>145</v>
      </c>
      <c r="F67" s="175">
        <v>1.45</v>
      </c>
      <c r="G67" s="24">
        <v>159</v>
      </c>
      <c r="H67" s="179">
        <v>0.48</v>
      </c>
      <c r="I67" s="87">
        <v>100.8</v>
      </c>
      <c r="J67" s="118"/>
      <c r="K67" s="118"/>
      <c r="L67" s="118"/>
      <c r="M67" s="118"/>
      <c r="N67" s="118"/>
      <c r="O67" s="118"/>
      <c r="P67" s="118"/>
      <c r="Q67" s="118"/>
      <c r="R67" s="118"/>
      <c r="S67" s="118"/>
      <c r="T67" s="118"/>
      <c r="U67" s="118"/>
    </row>
    <row r="68" spans="1:21" x14ac:dyDescent="0.2">
      <c r="A68" s="2" t="s">
        <v>160</v>
      </c>
      <c r="B68" s="35">
        <v>552.9</v>
      </c>
      <c r="C68" s="78">
        <v>111.9</v>
      </c>
      <c r="D68" s="172">
        <v>3.2</v>
      </c>
      <c r="E68" s="21">
        <v>160</v>
      </c>
      <c r="F68" s="175">
        <v>1.6</v>
      </c>
      <c r="G68" s="24">
        <v>176</v>
      </c>
      <c r="H68" s="179">
        <v>0.5</v>
      </c>
      <c r="I68" s="87">
        <v>105</v>
      </c>
      <c r="J68" s="118"/>
      <c r="K68" s="118"/>
      <c r="L68" s="118"/>
      <c r="M68" s="118"/>
      <c r="N68" s="118"/>
      <c r="O68" s="118"/>
      <c r="P68" s="118"/>
      <c r="Q68" s="118"/>
      <c r="R68" s="118"/>
      <c r="S68" s="118"/>
      <c r="T68" s="118"/>
      <c r="U68" s="118"/>
    </row>
    <row r="69" spans="1:21" x14ac:dyDescent="0.2">
      <c r="A69" s="2" t="s">
        <v>45</v>
      </c>
      <c r="B69" s="35">
        <v>574</v>
      </c>
      <c r="C69" s="78">
        <v>112</v>
      </c>
      <c r="D69" s="172">
        <v>3.3</v>
      </c>
      <c r="E69" s="21">
        <v>165</v>
      </c>
      <c r="F69" s="175">
        <v>1.65</v>
      </c>
      <c r="G69" s="24">
        <v>181.5</v>
      </c>
      <c r="H69" s="179">
        <v>0.6</v>
      </c>
      <c r="I69" s="87">
        <v>115.5</v>
      </c>
      <c r="J69" s="118"/>
      <c r="K69" s="118"/>
      <c r="L69" s="118"/>
      <c r="M69" s="118"/>
      <c r="N69" s="118"/>
      <c r="O69" s="118"/>
      <c r="P69" s="118"/>
      <c r="Q69" s="118"/>
      <c r="R69" s="118"/>
      <c r="S69" s="118"/>
      <c r="T69" s="118"/>
      <c r="U69" s="118"/>
    </row>
    <row r="70" spans="1:21" x14ac:dyDescent="0.2">
      <c r="A70" s="2" t="s">
        <v>223</v>
      </c>
      <c r="B70" s="128">
        <v>586.29999999999995</v>
      </c>
      <c r="C70" s="78">
        <v>18.5</v>
      </c>
      <c r="D70" s="172">
        <v>4.0999999999999996</v>
      </c>
      <c r="E70" s="21">
        <v>205</v>
      </c>
      <c r="F70" s="175">
        <v>2</v>
      </c>
      <c r="G70" s="24">
        <v>220</v>
      </c>
      <c r="H70" s="179">
        <v>0.68</v>
      </c>
      <c r="I70" s="87">
        <v>142.80000000000001</v>
      </c>
      <c r="J70" s="118"/>
      <c r="K70" s="118"/>
      <c r="L70" s="118"/>
      <c r="M70" s="118"/>
      <c r="N70" s="118"/>
      <c r="O70" s="118"/>
      <c r="P70" s="118"/>
      <c r="Q70" s="118"/>
      <c r="R70" s="118"/>
      <c r="S70" s="118"/>
      <c r="T70" s="118"/>
      <c r="U70" s="118"/>
    </row>
    <row r="71" spans="1:21" x14ac:dyDescent="0.2">
      <c r="A71" s="34" t="s">
        <v>7</v>
      </c>
      <c r="B71" s="35">
        <v>602</v>
      </c>
      <c r="C71" s="78">
        <v>140</v>
      </c>
      <c r="D71" s="172">
        <v>3.3</v>
      </c>
      <c r="E71" s="21">
        <v>165</v>
      </c>
      <c r="F71" s="175">
        <v>1.65</v>
      </c>
      <c r="G71" s="24">
        <v>181.5</v>
      </c>
      <c r="H71" s="179">
        <v>0.6</v>
      </c>
      <c r="I71" s="87">
        <v>115.5</v>
      </c>
      <c r="J71" s="118"/>
      <c r="K71" s="118"/>
      <c r="L71" s="118"/>
      <c r="M71" s="118"/>
      <c r="N71" s="118"/>
      <c r="O71" s="118"/>
      <c r="P71" s="118"/>
      <c r="Q71" s="118"/>
      <c r="R71" s="118"/>
      <c r="S71" s="118"/>
      <c r="T71" s="118"/>
      <c r="U71" s="118"/>
    </row>
    <row r="72" spans="1:21" x14ac:dyDescent="0.2">
      <c r="A72" s="34" t="s">
        <v>106</v>
      </c>
      <c r="B72" s="35">
        <v>630.83999999999992</v>
      </c>
      <c r="C72" s="78">
        <v>399.84</v>
      </c>
      <c r="D72" s="172">
        <v>1.6</v>
      </c>
      <c r="E72" s="21">
        <v>80</v>
      </c>
      <c r="F72" s="175">
        <v>0.8</v>
      </c>
      <c r="G72" s="24">
        <v>88</v>
      </c>
      <c r="H72" s="179">
        <v>0.3</v>
      </c>
      <c r="I72" s="87">
        <v>63</v>
      </c>
      <c r="J72" s="118"/>
      <c r="K72" s="118"/>
      <c r="L72" s="118"/>
      <c r="M72" s="118"/>
      <c r="N72" s="118"/>
      <c r="O72" s="118"/>
      <c r="P72" s="118"/>
      <c r="Q72" s="118"/>
      <c r="R72" s="118"/>
      <c r="S72" s="118"/>
      <c r="T72" s="118"/>
      <c r="U72" s="118"/>
    </row>
    <row r="73" spans="1:21" x14ac:dyDescent="0.2">
      <c r="A73" s="34" t="s">
        <v>5</v>
      </c>
      <c r="B73" s="35">
        <v>735.4</v>
      </c>
      <c r="C73" s="78">
        <v>118</v>
      </c>
      <c r="D73" s="172">
        <v>4.4000000000000004</v>
      </c>
      <c r="E73" s="21">
        <v>220</v>
      </c>
      <c r="F73" s="175">
        <v>2.2000000000000002</v>
      </c>
      <c r="G73" s="24">
        <v>242</v>
      </c>
      <c r="H73" s="179">
        <v>0.74</v>
      </c>
      <c r="I73" s="87">
        <v>155.4</v>
      </c>
      <c r="J73" s="118"/>
      <c r="K73" s="118"/>
      <c r="L73" s="118"/>
      <c r="M73" s="118"/>
      <c r="N73" s="118"/>
      <c r="O73" s="118"/>
      <c r="P73" s="118"/>
      <c r="Q73" s="118"/>
      <c r="R73" s="118"/>
      <c r="S73" s="118"/>
      <c r="T73" s="118"/>
      <c r="U73" s="118"/>
    </row>
    <row r="74" spans="1:21" x14ac:dyDescent="0.2">
      <c r="A74" s="34" t="s">
        <v>8</v>
      </c>
      <c r="B74" s="35">
        <v>799.05</v>
      </c>
      <c r="C74" s="78">
        <v>99.75</v>
      </c>
      <c r="D74" s="171">
        <v>5</v>
      </c>
      <c r="E74" s="20">
        <v>250</v>
      </c>
      <c r="F74" s="174">
        <v>2.5</v>
      </c>
      <c r="G74" s="23">
        <v>275</v>
      </c>
      <c r="H74" s="178">
        <v>0.8</v>
      </c>
      <c r="I74" s="88">
        <v>174.3</v>
      </c>
      <c r="J74" s="118"/>
      <c r="K74" s="118"/>
      <c r="L74" s="118"/>
      <c r="M74" s="118"/>
      <c r="N74" s="118"/>
      <c r="O74" s="118"/>
      <c r="P74" s="118"/>
      <c r="Q74" s="118"/>
      <c r="R74" s="118"/>
      <c r="S74" s="118"/>
      <c r="T74" s="118"/>
      <c r="U74" s="118"/>
    </row>
    <row r="75" spans="1:21" ht="16" thickBot="1" x14ac:dyDescent="0.25">
      <c r="A75" s="17" t="s">
        <v>201</v>
      </c>
      <c r="B75" s="128">
        <v>898.6</v>
      </c>
      <c r="C75" s="80">
        <v>297</v>
      </c>
      <c r="D75" s="173">
        <v>4.3</v>
      </c>
      <c r="E75" s="82">
        <v>215</v>
      </c>
      <c r="F75" s="176">
        <v>2.1</v>
      </c>
      <c r="G75" s="84">
        <v>235</v>
      </c>
      <c r="H75" s="180">
        <v>0.7</v>
      </c>
      <c r="I75" s="89">
        <v>151</v>
      </c>
      <c r="J75" s="118"/>
      <c r="K75" s="118"/>
      <c r="L75" s="118"/>
      <c r="M75" s="118"/>
      <c r="N75" s="118"/>
      <c r="O75" s="118"/>
      <c r="P75" s="118"/>
      <c r="Q75" s="118"/>
      <c r="R75" s="118"/>
      <c r="S75" s="118"/>
      <c r="T75" s="118"/>
      <c r="U75" s="118"/>
    </row>
    <row r="76" spans="1:21" x14ac:dyDescent="0.2">
      <c r="A76" s="34" t="s">
        <v>43</v>
      </c>
      <c r="B76" s="35">
        <v>1222.7</v>
      </c>
      <c r="C76" s="78">
        <v>200</v>
      </c>
      <c r="D76" s="172">
        <v>7.3</v>
      </c>
      <c r="E76" s="21">
        <v>365</v>
      </c>
      <c r="F76" s="175">
        <v>3.7</v>
      </c>
      <c r="G76" s="24">
        <v>401.5</v>
      </c>
      <c r="H76" s="179">
        <v>1.2</v>
      </c>
      <c r="I76" s="87">
        <v>256.2</v>
      </c>
      <c r="J76" s="118"/>
      <c r="K76" s="118"/>
      <c r="L76" s="118"/>
      <c r="M76" s="118"/>
      <c r="N76" s="118"/>
      <c r="O76" s="118"/>
      <c r="P76" s="118"/>
      <c r="Q76" s="118"/>
      <c r="R76" s="118"/>
      <c r="S76" s="118"/>
      <c r="T76" s="118"/>
      <c r="U76" s="118"/>
    </row>
    <row r="77" spans="1:21" x14ac:dyDescent="0.2">
      <c r="A77" s="34"/>
      <c r="B77" s="35"/>
      <c r="C77" s="78"/>
      <c r="D77" s="172"/>
      <c r="E77" s="21"/>
      <c r="F77" s="175"/>
      <c r="G77" s="24"/>
      <c r="H77" s="179"/>
      <c r="I77" s="87"/>
      <c r="J77" s="118"/>
      <c r="K77" s="118"/>
      <c r="L77" s="118"/>
      <c r="M77" s="118"/>
      <c r="N77" s="118"/>
      <c r="O77" s="118"/>
      <c r="P77" s="118"/>
      <c r="Q77" s="118"/>
      <c r="R77" s="118"/>
      <c r="S77" s="118"/>
      <c r="T77" s="118"/>
      <c r="U77" s="118"/>
    </row>
    <row r="78" spans="1:21" ht="16" thickBot="1" x14ac:dyDescent="0.25">
      <c r="A78" s="17" t="s">
        <v>170</v>
      </c>
      <c r="B78" s="107"/>
      <c r="C78" s="116"/>
      <c r="D78" s="117"/>
      <c r="E78" s="22"/>
      <c r="F78" s="177"/>
      <c r="G78" s="25"/>
      <c r="H78" s="181"/>
      <c r="I78" s="114"/>
      <c r="J78" s="118"/>
      <c r="K78" s="118"/>
      <c r="L78" s="118"/>
      <c r="M78" s="118"/>
      <c r="N78" s="118"/>
      <c r="O78" s="118"/>
      <c r="P78" s="118"/>
      <c r="Q78" s="118"/>
      <c r="R78" s="118"/>
      <c r="S78" s="118"/>
      <c r="T78" s="118"/>
      <c r="U78" s="118"/>
    </row>
    <row r="79" spans="1:21" x14ac:dyDescent="0.2">
      <c r="J79" s="118"/>
      <c r="K79" s="118"/>
      <c r="L79" s="118"/>
      <c r="M79" s="118"/>
      <c r="N79" s="118"/>
      <c r="O79" s="118"/>
      <c r="P79" s="118"/>
      <c r="Q79" s="118"/>
      <c r="R79" s="118"/>
      <c r="S79" s="118"/>
      <c r="T79" s="118"/>
      <c r="U79" s="118"/>
    </row>
    <row r="80" spans="1:21" ht="15" customHeight="1" x14ac:dyDescent="0.2">
      <c r="A80" s="352" t="s">
        <v>102</v>
      </c>
      <c r="B80" s="353"/>
      <c r="C80" s="353"/>
      <c r="D80" s="353"/>
      <c r="E80" s="353"/>
      <c r="F80" s="353"/>
      <c r="G80" s="353"/>
      <c r="H80" s="353"/>
      <c r="I80" s="353"/>
      <c r="J80" s="118"/>
      <c r="K80" s="118"/>
      <c r="L80" s="118"/>
      <c r="M80" s="118"/>
      <c r="N80" s="118"/>
      <c r="O80" s="118"/>
      <c r="P80" s="118"/>
      <c r="Q80" s="118"/>
      <c r="R80" s="118"/>
      <c r="S80" s="118"/>
      <c r="T80" s="118"/>
      <c r="U80" s="118"/>
    </row>
    <row r="81" spans="1:21" ht="63.75" customHeight="1" thickBot="1" x14ac:dyDescent="0.25">
      <c r="A81" s="354"/>
      <c r="B81" s="354"/>
      <c r="C81" s="354"/>
      <c r="D81" s="354"/>
      <c r="E81" s="354"/>
      <c r="F81" s="354"/>
      <c r="G81" s="354"/>
      <c r="H81" s="354"/>
      <c r="I81" s="354"/>
      <c r="J81" s="118"/>
      <c r="K81" s="118"/>
      <c r="L81" s="118"/>
      <c r="M81" s="118"/>
      <c r="N81" s="118"/>
      <c r="O81" s="118"/>
      <c r="P81" s="118"/>
      <c r="Q81" s="118"/>
      <c r="R81" s="118"/>
      <c r="S81" s="118"/>
      <c r="T81" s="118"/>
      <c r="U81" s="118"/>
    </row>
    <row r="82" spans="1:21" ht="35" thickBot="1" x14ac:dyDescent="0.35">
      <c r="A82" s="119" t="s">
        <v>171</v>
      </c>
      <c r="B82" s="36" t="s">
        <v>81</v>
      </c>
      <c r="C82" s="81" t="s">
        <v>52</v>
      </c>
      <c r="D82" s="92" t="s">
        <v>75</v>
      </c>
      <c r="E82" s="83" t="s">
        <v>76</v>
      </c>
      <c r="F82" s="93" t="s">
        <v>77</v>
      </c>
      <c r="G82" s="85" t="s">
        <v>78</v>
      </c>
      <c r="H82" s="86" t="s">
        <v>79</v>
      </c>
      <c r="I82" s="90" t="s">
        <v>80</v>
      </c>
      <c r="J82" s="118"/>
      <c r="K82" s="118"/>
      <c r="L82" s="118"/>
      <c r="M82" s="118"/>
      <c r="N82" s="118"/>
      <c r="O82" s="118"/>
      <c r="P82" s="118"/>
      <c r="Q82" s="118"/>
      <c r="R82" s="118"/>
      <c r="S82" s="118"/>
      <c r="T82" s="118"/>
      <c r="U82" s="118"/>
    </row>
    <row r="83" spans="1:21" x14ac:dyDescent="0.2">
      <c r="A83" s="34" t="s">
        <v>193</v>
      </c>
      <c r="B83" s="128">
        <v>240.9</v>
      </c>
      <c r="C83" s="78">
        <v>44.9</v>
      </c>
      <c r="D83" s="172">
        <v>0.4</v>
      </c>
      <c r="E83" s="21">
        <v>36</v>
      </c>
      <c r="F83" s="175">
        <v>0.4</v>
      </c>
      <c r="G83" s="24">
        <v>132</v>
      </c>
      <c r="H83" s="179">
        <v>7.0000000000000007E-2</v>
      </c>
      <c r="I83" s="87">
        <v>28</v>
      </c>
      <c r="J83" s="118"/>
      <c r="K83" s="118"/>
      <c r="L83" s="118"/>
      <c r="M83" s="118"/>
      <c r="N83" s="118"/>
      <c r="O83" s="118"/>
      <c r="P83" s="118"/>
      <c r="Q83" s="118"/>
      <c r="R83" s="118"/>
      <c r="S83" s="118"/>
      <c r="T83" s="118"/>
      <c r="U83" s="118"/>
    </row>
    <row r="84" spans="1:21" x14ac:dyDescent="0.2">
      <c r="A84" s="34" t="s">
        <v>53</v>
      </c>
      <c r="B84" s="35">
        <v>275.89999999999998</v>
      </c>
      <c r="C84" s="78">
        <v>79.900000000000006</v>
      </c>
      <c r="D84" s="172">
        <v>0.4</v>
      </c>
      <c r="E84" s="21">
        <v>36</v>
      </c>
      <c r="F84" s="175">
        <v>0.4</v>
      </c>
      <c r="G84" s="24">
        <v>132</v>
      </c>
      <c r="H84" s="179">
        <v>7.0000000000000007E-2</v>
      </c>
      <c r="I84" s="87">
        <v>28</v>
      </c>
      <c r="J84" s="118"/>
      <c r="K84" s="118"/>
      <c r="L84" s="118"/>
      <c r="M84" s="118"/>
      <c r="N84" s="118"/>
      <c r="O84" s="118"/>
      <c r="P84" s="118"/>
      <c r="Q84" s="118"/>
      <c r="R84" s="118"/>
      <c r="S84" s="118"/>
      <c r="T84" s="118"/>
      <c r="U84" s="118"/>
    </row>
    <row r="85" spans="1:21" x14ac:dyDescent="0.2">
      <c r="A85" s="34" t="s">
        <v>207</v>
      </c>
      <c r="B85" s="128">
        <v>498.83</v>
      </c>
      <c r="C85" s="78">
        <v>22.43</v>
      </c>
      <c r="D85" s="172">
        <v>0.98</v>
      </c>
      <c r="E85" s="21">
        <v>88.2</v>
      </c>
      <c r="F85" s="175">
        <v>0.98</v>
      </c>
      <c r="G85" s="24">
        <v>323.39999999999998</v>
      </c>
      <c r="H85" s="179">
        <v>0.16200000000000001</v>
      </c>
      <c r="I85" s="87">
        <v>64.8</v>
      </c>
      <c r="J85" s="118"/>
      <c r="K85" s="118"/>
      <c r="L85" s="118"/>
      <c r="M85" s="118"/>
      <c r="N85" s="118"/>
      <c r="O85" s="118"/>
      <c r="P85" s="118"/>
      <c r="Q85" s="118"/>
      <c r="R85" s="118"/>
      <c r="S85" s="118"/>
      <c r="T85" s="118"/>
      <c r="U85" s="118"/>
    </row>
    <row r="86" spans="1:21" x14ac:dyDescent="0.2">
      <c r="A86" s="2" t="s">
        <v>186</v>
      </c>
      <c r="B86" s="35">
        <v>626.43000000000006</v>
      </c>
      <c r="C86" s="78">
        <v>84.43</v>
      </c>
      <c r="D86" s="172">
        <v>1.1000000000000001</v>
      </c>
      <c r="E86" s="21">
        <v>99</v>
      </c>
      <c r="F86" s="175">
        <v>1.1000000000000001</v>
      </c>
      <c r="G86" s="24">
        <v>363</v>
      </c>
      <c r="H86" s="179">
        <v>0.2</v>
      </c>
      <c r="I86" s="87">
        <v>80</v>
      </c>
      <c r="J86" s="118"/>
      <c r="K86" s="118"/>
      <c r="L86" s="118"/>
      <c r="M86" s="118"/>
      <c r="N86" s="118"/>
      <c r="O86" s="118"/>
      <c r="P86" s="118"/>
      <c r="Q86" s="118"/>
      <c r="R86" s="118"/>
      <c r="S86" s="118"/>
      <c r="T86" s="118"/>
      <c r="U86" s="118"/>
    </row>
    <row r="87" spans="1:21" x14ac:dyDescent="0.2">
      <c r="A87" s="2" t="s">
        <v>94</v>
      </c>
      <c r="B87" s="35">
        <v>810.92000000000007</v>
      </c>
      <c r="C87" s="78">
        <v>80.92</v>
      </c>
      <c r="D87" s="172">
        <v>1.5</v>
      </c>
      <c r="E87" s="21">
        <v>135</v>
      </c>
      <c r="F87" s="175">
        <v>1.5</v>
      </c>
      <c r="G87" s="24">
        <v>495</v>
      </c>
      <c r="H87" s="179">
        <v>0.25</v>
      </c>
      <c r="I87" s="87">
        <v>100</v>
      </c>
      <c r="J87" s="118"/>
      <c r="K87" s="118"/>
      <c r="L87" s="118"/>
      <c r="M87" s="118"/>
      <c r="N87" s="118"/>
      <c r="O87" s="118"/>
      <c r="P87" s="118"/>
      <c r="Q87" s="118"/>
      <c r="R87" s="118"/>
      <c r="S87" s="118"/>
      <c r="T87" s="118"/>
      <c r="U87" s="118"/>
    </row>
    <row r="88" spans="1:21" x14ac:dyDescent="0.2">
      <c r="A88" s="2" t="s">
        <v>109</v>
      </c>
      <c r="B88" s="35">
        <v>902</v>
      </c>
      <c r="C88" s="78">
        <v>68</v>
      </c>
      <c r="D88" s="172">
        <v>1.7</v>
      </c>
      <c r="E88" s="21">
        <v>153</v>
      </c>
      <c r="F88" s="175">
        <v>1.7</v>
      </c>
      <c r="G88" s="24">
        <v>561</v>
      </c>
      <c r="H88" s="179">
        <v>0.3</v>
      </c>
      <c r="I88" s="87">
        <v>120</v>
      </c>
      <c r="J88" s="118"/>
      <c r="K88" s="118"/>
      <c r="L88" s="118"/>
      <c r="M88" s="118"/>
      <c r="N88" s="118"/>
      <c r="O88" s="118"/>
      <c r="P88" s="118"/>
      <c r="Q88" s="118"/>
      <c r="R88" s="118"/>
      <c r="S88" s="118"/>
      <c r="T88" s="118"/>
      <c r="U88" s="118"/>
    </row>
    <row r="89" spans="1:21" x14ac:dyDescent="0.2">
      <c r="A89" s="2" t="s">
        <v>157</v>
      </c>
      <c r="B89" s="35">
        <v>925.46</v>
      </c>
      <c r="C89" s="78">
        <v>49.46</v>
      </c>
      <c r="D89" s="172">
        <v>1.8</v>
      </c>
      <c r="E89" s="21">
        <v>162</v>
      </c>
      <c r="F89" s="175">
        <v>1.8</v>
      </c>
      <c r="G89" s="24">
        <v>594</v>
      </c>
      <c r="H89" s="179">
        <v>0.3</v>
      </c>
      <c r="I89" s="87">
        <v>120</v>
      </c>
      <c r="J89" s="118"/>
      <c r="K89" s="118"/>
      <c r="L89" s="118"/>
      <c r="M89" s="118"/>
      <c r="N89" s="118"/>
      <c r="O89" s="118"/>
      <c r="P89" s="118"/>
      <c r="Q89" s="118"/>
      <c r="R89" s="118"/>
      <c r="S89" s="118"/>
      <c r="T89" s="118"/>
      <c r="U89" s="118"/>
    </row>
    <row r="90" spans="1:21" x14ac:dyDescent="0.2">
      <c r="A90" s="2" t="s">
        <v>190</v>
      </c>
      <c r="B90" s="35">
        <v>960.79</v>
      </c>
      <c r="C90" s="78">
        <v>17.989999999999998</v>
      </c>
      <c r="D90" s="172">
        <v>1.94</v>
      </c>
      <c r="E90" s="21">
        <v>174.6</v>
      </c>
      <c r="F90" s="175">
        <v>1.94</v>
      </c>
      <c r="G90" s="24">
        <v>640.20000000000005</v>
      </c>
      <c r="H90" s="179">
        <v>0.32</v>
      </c>
      <c r="I90" s="87">
        <v>128</v>
      </c>
      <c r="J90" s="118"/>
      <c r="K90" s="118"/>
      <c r="L90" s="118"/>
      <c r="M90" s="118"/>
      <c r="N90" s="118"/>
      <c r="O90" s="118"/>
      <c r="P90" s="118"/>
      <c r="Q90" s="118"/>
      <c r="R90" s="118"/>
      <c r="S90" s="118"/>
      <c r="T90" s="118"/>
      <c r="U90" s="118"/>
    </row>
    <row r="91" spans="1:21" x14ac:dyDescent="0.2">
      <c r="A91" s="2" t="s">
        <v>108</v>
      </c>
      <c r="B91" s="35">
        <v>1134.1999999999998</v>
      </c>
      <c r="C91" s="78">
        <v>25</v>
      </c>
      <c r="D91" s="172">
        <v>2.2599999999999998</v>
      </c>
      <c r="E91" s="21">
        <v>203.4</v>
      </c>
      <c r="F91" s="175">
        <v>2.2599999999999998</v>
      </c>
      <c r="G91" s="24">
        <v>745.8</v>
      </c>
      <c r="H91" s="179">
        <v>0.4</v>
      </c>
      <c r="I91" s="87">
        <v>160</v>
      </c>
      <c r="J91" s="118"/>
      <c r="K91" s="118"/>
      <c r="L91" s="118"/>
      <c r="M91" s="118"/>
      <c r="N91" s="118"/>
      <c r="O91" s="118"/>
      <c r="P91" s="118"/>
      <c r="Q91" s="118"/>
      <c r="R91" s="118"/>
      <c r="S91" s="118"/>
      <c r="T91" s="118"/>
      <c r="U91" s="118"/>
    </row>
    <row r="92" spans="1:21" x14ac:dyDescent="0.2">
      <c r="A92" s="2" t="s">
        <v>196</v>
      </c>
      <c r="B92" s="128">
        <v>1161</v>
      </c>
      <c r="C92" s="78">
        <v>35</v>
      </c>
      <c r="D92" s="172">
        <v>2.3199999999999998</v>
      </c>
      <c r="E92" s="21">
        <v>208.8</v>
      </c>
      <c r="F92" s="175">
        <v>2.3199999999999998</v>
      </c>
      <c r="G92" s="24">
        <v>765.6</v>
      </c>
      <c r="H92" s="179">
        <v>0.38</v>
      </c>
      <c r="I92" s="87">
        <v>152</v>
      </c>
      <c r="J92" s="118"/>
      <c r="K92" s="118"/>
      <c r="L92" s="118"/>
      <c r="M92" s="118"/>
      <c r="N92" s="118"/>
      <c r="O92" s="118"/>
      <c r="P92" s="118"/>
      <c r="Q92" s="118"/>
      <c r="R92" s="118"/>
      <c r="S92" s="118"/>
      <c r="T92" s="118"/>
      <c r="U92" s="118"/>
    </row>
    <row r="93" spans="1:21" x14ac:dyDescent="0.2">
      <c r="A93" s="2" t="s">
        <v>106</v>
      </c>
      <c r="B93" s="35">
        <v>1191.8399999999999</v>
      </c>
      <c r="C93" s="78">
        <v>399.84</v>
      </c>
      <c r="D93" s="172">
        <v>1.6</v>
      </c>
      <c r="E93" s="21">
        <v>144</v>
      </c>
      <c r="F93" s="175">
        <v>1.6</v>
      </c>
      <c r="G93" s="24">
        <v>528</v>
      </c>
      <c r="H93" s="179">
        <v>0.3</v>
      </c>
      <c r="I93" s="87">
        <v>120</v>
      </c>
      <c r="J93" s="118"/>
      <c r="K93" s="118"/>
      <c r="L93" s="118"/>
      <c r="M93" s="118"/>
      <c r="N93" s="118"/>
      <c r="O93" s="118"/>
      <c r="P93" s="118"/>
      <c r="Q93" s="118"/>
      <c r="R93" s="118"/>
      <c r="S93" s="118"/>
      <c r="T93" s="118"/>
      <c r="U93" s="118"/>
    </row>
    <row r="94" spans="1:21" x14ac:dyDescent="0.2">
      <c r="A94" s="2" t="s">
        <v>187</v>
      </c>
      <c r="B94" s="128">
        <v>1213</v>
      </c>
      <c r="C94" s="78">
        <v>45</v>
      </c>
      <c r="D94" s="172">
        <v>2.4</v>
      </c>
      <c r="E94" s="21">
        <v>216</v>
      </c>
      <c r="F94" s="175">
        <v>2.4</v>
      </c>
      <c r="G94" s="24">
        <v>792</v>
      </c>
      <c r="H94" s="179">
        <v>0.4</v>
      </c>
      <c r="I94" s="87">
        <v>84</v>
      </c>
      <c r="J94" s="118"/>
      <c r="K94" s="118"/>
      <c r="L94" s="118"/>
      <c r="M94" s="118"/>
      <c r="N94" s="118"/>
      <c r="O94" s="118"/>
      <c r="P94" s="118"/>
      <c r="Q94" s="118"/>
      <c r="R94" s="118"/>
      <c r="S94" s="118"/>
      <c r="T94" s="118"/>
      <c r="U94" s="118"/>
    </row>
    <row r="95" spans="1:21" x14ac:dyDescent="0.2">
      <c r="A95" s="2" t="s">
        <v>104</v>
      </c>
      <c r="B95" s="35">
        <v>1236.75</v>
      </c>
      <c r="C95" s="78">
        <v>18.75</v>
      </c>
      <c r="D95" s="172">
        <v>2.5</v>
      </c>
      <c r="E95" s="21">
        <v>225</v>
      </c>
      <c r="F95" s="175">
        <v>2.5</v>
      </c>
      <c r="G95" s="24">
        <v>825</v>
      </c>
      <c r="H95" s="179">
        <v>0.42</v>
      </c>
      <c r="I95" s="87">
        <v>168</v>
      </c>
      <c r="J95" s="118"/>
      <c r="K95" s="118"/>
      <c r="L95" s="118"/>
      <c r="M95" s="118"/>
      <c r="N95" s="118"/>
      <c r="O95" s="118"/>
      <c r="P95" s="118"/>
      <c r="Q95" s="118"/>
      <c r="R95" s="118"/>
      <c r="S95" s="118"/>
      <c r="T95" s="118"/>
      <c r="U95" s="118"/>
    </row>
    <row r="96" spans="1:21" x14ac:dyDescent="0.2">
      <c r="A96" s="2" t="s">
        <v>200</v>
      </c>
      <c r="B96" s="128">
        <v>1247</v>
      </c>
      <c r="C96" s="78">
        <v>29</v>
      </c>
      <c r="D96" s="172">
        <v>2.5</v>
      </c>
      <c r="E96" s="21">
        <v>225</v>
      </c>
      <c r="F96" s="175">
        <v>2.5</v>
      </c>
      <c r="G96" s="24">
        <v>825</v>
      </c>
      <c r="H96" s="179">
        <v>0.4</v>
      </c>
      <c r="I96" s="87">
        <v>168</v>
      </c>
      <c r="J96" s="118"/>
      <c r="K96" s="118"/>
      <c r="L96" s="118"/>
      <c r="M96" s="118"/>
      <c r="N96" s="118"/>
      <c r="O96" s="118"/>
      <c r="P96" s="118"/>
      <c r="Q96" s="118"/>
      <c r="R96" s="118"/>
      <c r="S96" s="118"/>
      <c r="T96" s="118"/>
      <c r="U96" s="118"/>
    </row>
    <row r="97" spans="1:21" x14ac:dyDescent="0.2">
      <c r="A97" s="2" t="s">
        <v>48</v>
      </c>
      <c r="B97" s="35">
        <v>1278.8499999999999</v>
      </c>
      <c r="C97" s="78">
        <v>14.85</v>
      </c>
      <c r="D97" s="172">
        <v>2.6</v>
      </c>
      <c r="E97" s="21">
        <v>234</v>
      </c>
      <c r="F97" s="175">
        <v>2.6</v>
      </c>
      <c r="G97" s="24">
        <v>858</v>
      </c>
      <c r="H97" s="179">
        <v>0.43</v>
      </c>
      <c r="I97" s="87">
        <v>172</v>
      </c>
      <c r="J97" s="118"/>
      <c r="K97" s="118"/>
      <c r="L97" s="118"/>
      <c r="M97" s="118"/>
      <c r="N97" s="118"/>
      <c r="O97" s="118"/>
      <c r="P97" s="118"/>
      <c r="Q97" s="118"/>
      <c r="R97" s="118"/>
      <c r="S97" s="118"/>
      <c r="T97" s="118"/>
      <c r="U97" s="118"/>
    </row>
    <row r="98" spans="1:21" x14ac:dyDescent="0.2">
      <c r="A98" s="2" t="s">
        <v>230</v>
      </c>
      <c r="B98" s="128">
        <v>1284.98</v>
      </c>
      <c r="C98" s="78">
        <v>24.98</v>
      </c>
      <c r="D98" s="172">
        <v>2.6</v>
      </c>
      <c r="E98" s="21">
        <v>234</v>
      </c>
      <c r="F98" s="175">
        <v>2.6</v>
      </c>
      <c r="G98" s="24">
        <v>858</v>
      </c>
      <c r="H98" s="179">
        <v>0.42</v>
      </c>
      <c r="I98" s="87">
        <v>168</v>
      </c>
      <c r="J98" s="118"/>
      <c r="K98" s="118"/>
      <c r="L98" s="118"/>
      <c r="M98" s="118"/>
      <c r="N98" s="118"/>
      <c r="O98" s="118"/>
      <c r="P98" s="118"/>
      <c r="Q98" s="118"/>
      <c r="R98" s="118"/>
      <c r="S98" s="118"/>
      <c r="T98" s="118"/>
      <c r="U98" s="118"/>
    </row>
    <row r="99" spans="1:21" x14ac:dyDescent="0.2">
      <c r="A99" s="2" t="s">
        <v>233</v>
      </c>
      <c r="B99" s="128">
        <v>1405.29</v>
      </c>
      <c r="C99" s="78">
        <v>37.49</v>
      </c>
      <c r="D99" s="172">
        <v>2.8</v>
      </c>
      <c r="E99" s="21">
        <v>252</v>
      </c>
      <c r="F99" s="175">
        <v>2.8</v>
      </c>
      <c r="G99" s="24">
        <v>924</v>
      </c>
      <c r="H99" s="179">
        <v>0.48</v>
      </c>
      <c r="I99" s="87">
        <v>192</v>
      </c>
      <c r="J99" s="118"/>
      <c r="K99" s="118"/>
      <c r="L99" s="118"/>
      <c r="M99" s="118"/>
      <c r="N99" s="118"/>
      <c r="O99" s="118"/>
      <c r="P99" s="118"/>
      <c r="Q99" s="118"/>
      <c r="R99" s="118"/>
      <c r="S99" s="118"/>
      <c r="T99" s="118"/>
      <c r="U99" s="118"/>
    </row>
    <row r="100" spans="1:21" x14ac:dyDescent="0.2">
      <c r="A100" s="2" t="s">
        <v>1</v>
      </c>
      <c r="B100" s="35">
        <v>1477.1</v>
      </c>
      <c r="C100" s="78">
        <v>67.099999999999994</v>
      </c>
      <c r="D100" s="172">
        <v>2.9</v>
      </c>
      <c r="E100" s="21">
        <v>261</v>
      </c>
      <c r="F100" s="175">
        <v>2.9</v>
      </c>
      <c r="G100" s="24">
        <v>957</v>
      </c>
      <c r="H100" s="179">
        <v>0.48</v>
      </c>
      <c r="I100" s="87">
        <v>192</v>
      </c>
      <c r="J100" s="118"/>
      <c r="K100" s="118"/>
      <c r="L100" s="118"/>
      <c r="M100" s="118"/>
      <c r="N100" s="118"/>
      <c r="O100" s="118"/>
      <c r="P100" s="118"/>
      <c r="Q100" s="118"/>
      <c r="R100" s="118"/>
      <c r="S100" s="118"/>
      <c r="T100" s="118"/>
      <c r="U100" s="118"/>
    </row>
    <row r="101" spans="1:21" x14ac:dyDescent="0.2">
      <c r="A101" s="2" t="s">
        <v>160</v>
      </c>
      <c r="B101" s="35">
        <v>1655.9</v>
      </c>
      <c r="C101" s="78">
        <v>111.9</v>
      </c>
      <c r="D101" s="172">
        <v>3.2</v>
      </c>
      <c r="E101" s="21">
        <v>288</v>
      </c>
      <c r="F101" s="175">
        <v>3.2</v>
      </c>
      <c r="G101" s="24">
        <v>1056</v>
      </c>
      <c r="H101" s="179">
        <v>0.5</v>
      </c>
      <c r="I101" s="87">
        <v>200</v>
      </c>
      <c r="J101" s="118"/>
      <c r="K101" s="118"/>
      <c r="L101" s="118"/>
      <c r="M101" s="118"/>
      <c r="N101" s="118"/>
      <c r="O101" s="118"/>
      <c r="P101" s="118"/>
      <c r="Q101" s="118"/>
      <c r="R101" s="118"/>
      <c r="S101" s="118"/>
      <c r="T101" s="118"/>
      <c r="U101" s="118"/>
    </row>
    <row r="102" spans="1:21" x14ac:dyDescent="0.2">
      <c r="A102" s="2" t="s">
        <v>45</v>
      </c>
      <c r="B102" s="35">
        <v>1738</v>
      </c>
      <c r="C102" s="78">
        <v>112</v>
      </c>
      <c r="D102" s="172">
        <v>3.3</v>
      </c>
      <c r="E102" s="21">
        <v>297</v>
      </c>
      <c r="F102" s="175">
        <v>3.3</v>
      </c>
      <c r="G102" s="24">
        <v>1089</v>
      </c>
      <c r="H102" s="179">
        <v>0.6</v>
      </c>
      <c r="I102" s="87">
        <v>240</v>
      </c>
      <c r="J102" s="118"/>
      <c r="K102" s="118"/>
      <c r="L102" s="118"/>
      <c r="M102" s="118"/>
      <c r="N102" s="118"/>
      <c r="O102" s="118"/>
      <c r="P102" s="118"/>
      <c r="Q102" s="118"/>
      <c r="R102" s="118"/>
      <c r="S102" s="118"/>
      <c r="T102" s="118"/>
      <c r="U102" s="118"/>
    </row>
    <row r="103" spans="1:21" x14ac:dyDescent="0.2">
      <c r="A103" s="34" t="s">
        <v>7</v>
      </c>
      <c r="B103" s="35">
        <v>1766</v>
      </c>
      <c r="C103" s="78">
        <v>140</v>
      </c>
      <c r="D103" s="172">
        <v>3.3</v>
      </c>
      <c r="E103" s="21">
        <v>297</v>
      </c>
      <c r="F103" s="175">
        <v>3.3</v>
      </c>
      <c r="G103" s="24">
        <v>1089</v>
      </c>
      <c r="H103" s="179">
        <v>0.6</v>
      </c>
      <c r="I103" s="87">
        <v>240</v>
      </c>
      <c r="J103" s="118"/>
      <c r="K103" s="118"/>
      <c r="L103" s="118"/>
      <c r="M103" s="118"/>
      <c r="N103" s="118"/>
      <c r="O103" s="118"/>
      <c r="P103" s="118"/>
      <c r="Q103" s="118"/>
      <c r="R103" s="118"/>
      <c r="S103" s="118"/>
      <c r="T103" s="118"/>
      <c r="U103" s="118"/>
    </row>
    <row r="104" spans="1:21" x14ac:dyDescent="0.2">
      <c r="A104" s="34" t="s">
        <v>223</v>
      </c>
      <c r="B104" s="35">
        <v>2012.5</v>
      </c>
      <c r="C104" s="78">
        <v>18.5</v>
      </c>
      <c r="D104" s="171">
        <v>4.0999999999999996</v>
      </c>
      <c r="E104" s="20">
        <v>369</v>
      </c>
      <c r="F104" s="174">
        <v>4.0999999999999996</v>
      </c>
      <c r="G104" s="23">
        <v>1353</v>
      </c>
      <c r="H104" s="178">
        <v>0.68</v>
      </c>
      <c r="I104" s="88">
        <v>272</v>
      </c>
      <c r="J104" s="118"/>
      <c r="K104" s="118"/>
      <c r="L104" s="118"/>
      <c r="M104" s="118"/>
      <c r="N104" s="118"/>
      <c r="O104" s="118"/>
      <c r="P104" s="118"/>
      <c r="Q104" s="118"/>
      <c r="R104" s="118"/>
      <c r="S104" s="118"/>
      <c r="T104" s="118"/>
      <c r="U104" s="118"/>
    </row>
    <row r="105" spans="1:21" x14ac:dyDescent="0.2">
      <c r="A105" s="2" t="s">
        <v>5</v>
      </c>
      <c r="B105" s="35">
        <v>2162</v>
      </c>
      <c r="C105" s="80">
        <v>118</v>
      </c>
      <c r="D105" s="173">
        <v>4.4000000000000004</v>
      </c>
      <c r="E105" s="82">
        <v>396</v>
      </c>
      <c r="F105" s="176">
        <v>4.4000000000000004</v>
      </c>
      <c r="G105" s="84">
        <v>1452</v>
      </c>
      <c r="H105" s="180">
        <v>0.74</v>
      </c>
      <c r="I105" s="89">
        <v>196</v>
      </c>
      <c r="J105" s="118"/>
      <c r="K105" s="118"/>
      <c r="L105" s="118"/>
      <c r="M105" s="118"/>
      <c r="N105" s="118"/>
      <c r="O105" s="118"/>
      <c r="P105" s="118"/>
      <c r="Q105" s="118"/>
      <c r="R105" s="118"/>
      <c r="S105" s="118"/>
      <c r="T105" s="118"/>
      <c r="U105" s="118"/>
    </row>
    <row r="106" spans="1:21" x14ac:dyDescent="0.2">
      <c r="A106" s="34" t="s">
        <v>201</v>
      </c>
      <c r="B106" s="128">
        <v>2391</v>
      </c>
      <c r="C106" s="80">
        <v>297</v>
      </c>
      <c r="D106" s="173">
        <v>4.3</v>
      </c>
      <c r="E106" s="82">
        <v>387</v>
      </c>
      <c r="F106" s="176">
        <v>4.3</v>
      </c>
      <c r="G106" s="84">
        <v>1419</v>
      </c>
      <c r="H106" s="180">
        <v>0.7</v>
      </c>
      <c r="I106" s="89">
        <v>288</v>
      </c>
      <c r="J106" s="118"/>
      <c r="K106" s="118"/>
      <c r="L106" s="118"/>
      <c r="M106" s="118"/>
      <c r="N106" s="118"/>
      <c r="O106" s="118"/>
      <c r="P106" s="118"/>
      <c r="Q106" s="118"/>
      <c r="R106" s="118"/>
      <c r="S106" s="118"/>
      <c r="T106" s="118"/>
      <c r="U106" s="118"/>
    </row>
    <row r="107" spans="1:21" x14ac:dyDescent="0.2">
      <c r="A107" s="34" t="s">
        <v>8</v>
      </c>
      <c r="B107" s="35">
        <v>2519.75</v>
      </c>
      <c r="C107" s="78">
        <v>99.75</v>
      </c>
      <c r="D107" s="172">
        <v>5</v>
      </c>
      <c r="E107" s="21">
        <v>450</v>
      </c>
      <c r="F107" s="175">
        <v>5</v>
      </c>
      <c r="G107" s="24">
        <v>1650</v>
      </c>
      <c r="H107" s="179">
        <v>0.8</v>
      </c>
      <c r="I107" s="87">
        <v>320</v>
      </c>
      <c r="J107" s="118"/>
      <c r="K107" s="118"/>
      <c r="L107" s="118"/>
      <c r="M107" s="118"/>
      <c r="N107" s="118"/>
      <c r="O107" s="118"/>
      <c r="P107" s="118"/>
      <c r="Q107" s="118"/>
      <c r="R107" s="118"/>
      <c r="S107" s="118"/>
      <c r="T107" s="118"/>
      <c r="U107" s="118"/>
    </row>
    <row r="108" spans="1:21" x14ac:dyDescent="0.2">
      <c r="A108" s="34" t="s">
        <v>43</v>
      </c>
      <c r="B108" s="35">
        <v>3754</v>
      </c>
      <c r="C108" s="78">
        <v>200</v>
      </c>
      <c r="D108" s="172">
        <v>7.3</v>
      </c>
      <c r="E108" s="21">
        <v>657</v>
      </c>
      <c r="F108" s="175">
        <v>7.3</v>
      </c>
      <c r="G108" s="24">
        <v>2409</v>
      </c>
      <c r="H108" s="179">
        <v>1.2</v>
      </c>
      <c r="I108" s="87">
        <v>488</v>
      </c>
      <c r="J108" s="118"/>
      <c r="K108" s="118"/>
      <c r="L108" s="118"/>
      <c r="M108" s="118"/>
      <c r="N108" s="118"/>
      <c r="O108" s="118"/>
      <c r="P108" s="118"/>
      <c r="Q108" s="118"/>
      <c r="R108" s="118"/>
      <c r="S108" s="118"/>
      <c r="T108" s="118"/>
      <c r="U108" s="118"/>
    </row>
    <row r="109" spans="1:21" ht="16" thickBot="1" x14ac:dyDescent="0.25">
      <c r="A109" s="17" t="s">
        <v>170</v>
      </c>
      <c r="B109" s="107"/>
      <c r="C109" s="116"/>
      <c r="D109" s="117"/>
      <c r="E109" s="22"/>
      <c r="F109" s="177"/>
      <c r="G109" s="25"/>
      <c r="H109" s="181"/>
      <c r="I109" s="114"/>
      <c r="J109" s="118"/>
      <c r="K109" s="118"/>
      <c r="L109" s="118"/>
      <c r="M109" s="118"/>
      <c r="N109" s="118"/>
      <c r="O109" s="118"/>
      <c r="P109" s="118"/>
      <c r="Q109" s="118"/>
      <c r="R109" s="118"/>
      <c r="S109" s="118"/>
      <c r="T109" s="118"/>
      <c r="U109" s="118"/>
    </row>
    <row r="110" spans="1:21" x14ac:dyDescent="0.2">
      <c r="J110" s="118"/>
      <c r="K110" s="118"/>
      <c r="L110" s="118"/>
      <c r="M110" s="118"/>
      <c r="N110" s="118"/>
      <c r="O110" s="118"/>
      <c r="P110" s="118"/>
      <c r="Q110" s="118"/>
      <c r="R110" s="118"/>
      <c r="S110" s="118"/>
      <c r="T110" s="118"/>
      <c r="U110" s="118"/>
    </row>
    <row r="111" spans="1:21" ht="24" x14ac:dyDescent="0.3">
      <c r="A111" s="348" t="s">
        <v>98</v>
      </c>
      <c r="B111" s="349"/>
      <c r="C111" s="349"/>
      <c r="D111" s="349"/>
      <c r="E111" s="349"/>
      <c r="F111" s="349"/>
      <c r="G111" s="349"/>
      <c r="H111" s="349"/>
      <c r="I111" s="349"/>
      <c r="J111" s="118"/>
      <c r="K111" s="118"/>
      <c r="L111" s="118"/>
      <c r="M111" s="118"/>
      <c r="N111" s="118"/>
      <c r="O111" s="118"/>
      <c r="P111" s="118"/>
      <c r="Q111" s="118"/>
      <c r="R111" s="118"/>
      <c r="S111" s="118"/>
      <c r="T111" s="118"/>
      <c r="U111" s="118"/>
    </row>
    <row r="112" spans="1:21" ht="15" customHeight="1" x14ac:dyDescent="0.3">
      <c r="A112" s="39"/>
      <c r="B112" s="39"/>
      <c r="C112" s="39"/>
      <c r="D112" s="39"/>
      <c r="E112" s="39"/>
      <c r="F112" s="39"/>
      <c r="G112" s="39"/>
      <c r="H112" s="39"/>
      <c r="I112" s="39"/>
      <c r="J112" s="118"/>
      <c r="K112" s="118"/>
      <c r="L112" s="118"/>
      <c r="M112" s="118"/>
      <c r="N112" s="118"/>
      <c r="O112" s="118"/>
      <c r="P112" s="118"/>
      <c r="Q112" s="118"/>
      <c r="R112" s="118"/>
      <c r="S112" s="118"/>
      <c r="T112" s="118"/>
      <c r="U112" s="118"/>
    </row>
    <row r="113" spans="1:21" ht="43.5" customHeight="1" x14ac:dyDescent="0.25">
      <c r="A113" s="352" t="s">
        <v>101</v>
      </c>
      <c r="B113" s="353"/>
      <c r="C113" s="353"/>
      <c r="D113" s="353"/>
      <c r="E113" s="353"/>
      <c r="F113" s="353"/>
      <c r="G113" s="353"/>
      <c r="H113" s="353"/>
      <c r="I113" s="353"/>
      <c r="J113" s="118"/>
      <c r="K113" s="118"/>
      <c r="L113" s="118"/>
      <c r="M113" s="118"/>
      <c r="N113" s="118"/>
      <c r="O113" s="118"/>
      <c r="P113" s="118"/>
      <c r="Q113" s="118"/>
      <c r="R113" s="118"/>
      <c r="S113" s="118"/>
      <c r="T113" s="118"/>
      <c r="U113" s="118"/>
    </row>
    <row r="114" spans="1:21" ht="35" thickBot="1" x14ac:dyDescent="0.35">
      <c r="A114" s="312" t="s">
        <v>225</v>
      </c>
      <c r="B114" s="133" t="s">
        <v>81</v>
      </c>
      <c r="C114" s="134" t="s">
        <v>52</v>
      </c>
      <c r="D114" s="135" t="s">
        <v>75</v>
      </c>
      <c r="E114" s="136" t="s">
        <v>76</v>
      </c>
      <c r="F114" s="137" t="s">
        <v>77</v>
      </c>
      <c r="G114" s="138" t="s">
        <v>78</v>
      </c>
      <c r="H114" s="139" t="s">
        <v>79</v>
      </c>
      <c r="I114" s="140" t="s">
        <v>80</v>
      </c>
      <c r="J114" s="118"/>
      <c r="K114" s="118"/>
      <c r="L114" s="118"/>
      <c r="M114" s="118"/>
      <c r="N114" s="118"/>
      <c r="O114" s="118"/>
      <c r="P114" s="118"/>
      <c r="Q114" s="118"/>
      <c r="R114" s="118"/>
      <c r="S114" s="118"/>
      <c r="T114" s="118"/>
      <c r="U114" s="118"/>
    </row>
    <row r="115" spans="1:21" x14ac:dyDescent="0.2">
      <c r="A115" s="149" t="s">
        <v>207</v>
      </c>
      <c r="B115" s="301">
        <f>SUM(C115,E115,G115,I115)</f>
        <v>119.77000000000001</v>
      </c>
      <c r="C115" s="150">
        <v>33.64</v>
      </c>
      <c r="D115" s="151">
        <v>0.6</v>
      </c>
      <c r="E115" s="150">
        <v>28.75</v>
      </c>
      <c r="F115" s="152">
        <v>0.3</v>
      </c>
      <c r="G115" s="153">
        <v>37.380000000000003</v>
      </c>
      <c r="H115" s="154">
        <v>0.1</v>
      </c>
      <c r="I115" s="115">
        <v>20</v>
      </c>
      <c r="J115" s="118"/>
      <c r="K115" s="118"/>
      <c r="L115" s="118"/>
      <c r="M115" s="118"/>
      <c r="N115" s="118"/>
      <c r="O115" s="118"/>
      <c r="P115" s="118"/>
      <c r="Q115" s="118"/>
      <c r="R115" s="118"/>
      <c r="S115" s="118"/>
      <c r="T115" s="118"/>
      <c r="U115" s="118"/>
    </row>
    <row r="116" spans="1:21" x14ac:dyDescent="0.2">
      <c r="A116" s="34" t="s">
        <v>192</v>
      </c>
      <c r="B116" s="142">
        <v>149.85</v>
      </c>
      <c r="C116" s="143">
        <v>67.349999999999994</v>
      </c>
      <c r="D116" s="144">
        <v>0.5</v>
      </c>
      <c r="E116" s="143">
        <v>25</v>
      </c>
      <c r="F116" s="145">
        <v>0.3</v>
      </c>
      <c r="G116" s="146">
        <v>32.5</v>
      </c>
      <c r="H116" s="147">
        <v>0.13</v>
      </c>
      <c r="I116" s="87">
        <v>25</v>
      </c>
      <c r="J116" s="118"/>
      <c r="K116" s="118"/>
      <c r="L116" s="118"/>
      <c r="M116" s="118"/>
      <c r="N116" s="118"/>
      <c r="O116" s="118"/>
      <c r="P116" s="118"/>
      <c r="Q116" s="118"/>
      <c r="R116" s="118"/>
      <c r="S116" s="118"/>
      <c r="T116" s="118"/>
      <c r="U116" s="118"/>
    </row>
    <row r="117" spans="1:21" x14ac:dyDescent="0.2">
      <c r="A117" s="155" t="s">
        <v>94</v>
      </c>
      <c r="B117" s="142">
        <v>180.47</v>
      </c>
      <c r="C117" s="143">
        <v>91.72</v>
      </c>
      <c r="D117" s="144">
        <v>0.6</v>
      </c>
      <c r="E117" s="143">
        <v>31.25</v>
      </c>
      <c r="F117" s="145">
        <v>0.3</v>
      </c>
      <c r="G117" s="146">
        <v>32.5</v>
      </c>
      <c r="H117" s="147">
        <v>0.1</v>
      </c>
      <c r="I117" s="87">
        <v>25</v>
      </c>
      <c r="J117" s="118"/>
      <c r="K117" s="118"/>
      <c r="L117" s="118"/>
      <c r="M117" s="118"/>
      <c r="N117" s="118"/>
      <c r="O117" s="118"/>
      <c r="P117" s="118"/>
      <c r="Q117" s="118"/>
      <c r="R117" s="118"/>
      <c r="S117" s="118"/>
      <c r="T117" s="118"/>
      <c r="U117" s="118"/>
    </row>
    <row r="118" spans="1:21" x14ac:dyDescent="0.2">
      <c r="A118" s="155" t="s">
        <v>230</v>
      </c>
      <c r="B118" s="148">
        <v>187.46</v>
      </c>
      <c r="C118" s="143">
        <v>37.46</v>
      </c>
      <c r="D118" s="144">
        <v>1</v>
      </c>
      <c r="E118" s="143">
        <v>50</v>
      </c>
      <c r="F118" s="145">
        <v>0.5</v>
      </c>
      <c r="G118" s="146">
        <v>65</v>
      </c>
      <c r="H118" s="147">
        <v>0.18</v>
      </c>
      <c r="I118" s="87">
        <v>35</v>
      </c>
      <c r="J118" s="118"/>
      <c r="K118" s="118"/>
      <c r="L118" s="118"/>
      <c r="M118" s="118"/>
      <c r="N118" s="118"/>
      <c r="O118" s="118"/>
      <c r="P118" s="118"/>
      <c r="Q118" s="118"/>
      <c r="R118" s="118"/>
      <c r="S118" s="118"/>
      <c r="T118" s="118"/>
      <c r="U118" s="118"/>
    </row>
    <row r="119" spans="1:21" x14ac:dyDescent="0.2">
      <c r="A119" s="155" t="s">
        <v>53</v>
      </c>
      <c r="B119" s="142">
        <v>202.35</v>
      </c>
      <c r="C119" s="143">
        <v>119.85</v>
      </c>
      <c r="D119" s="144">
        <v>0.5</v>
      </c>
      <c r="E119" s="143">
        <v>25</v>
      </c>
      <c r="F119" s="145">
        <v>0.3</v>
      </c>
      <c r="G119" s="146">
        <v>32.5</v>
      </c>
      <c r="H119" s="147">
        <v>0.1</v>
      </c>
      <c r="I119" s="87">
        <v>25</v>
      </c>
      <c r="J119" s="118"/>
      <c r="K119" s="118"/>
      <c r="L119" s="118"/>
      <c r="M119" s="118"/>
      <c r="N119" s="118"/>
      <c r="O119" s="118"/>
      <c r="P119" s="118"/>
      <c r="Q119" s="118"/>
      <c r="R119" s="118"/>
      <c r="S119" s="118"/>
      <c r="T119" s="118"/>
      <c r="U119" s="118"/>
    </row>
    <row r="120" spans="1:21" x14ac:dyDescent="0.2">
      <c r="A120" s="155" t="s">
        <v>186</v>
      </c>
      <c r="B120" s="142">
        <v>226.65</v>
      </c>
      <c r="C120" s="143">
        <v>115.4</v>
      </c>
      <c r="D120" s="144">
        <v>0.8</v>
      </c>
      <c r="E120" s="143">
        <v>37.5</v>
      </c>
      <c r="F120" s="145">
        <v>0.4</v>
      </c>
      <c r="G120" s="146">
        <v>48.75</v>
      </c>
      <c r="H120" s="147">
        <v>0.1</v>
      </c>
      <c r="I120" s="87">
        <v>25</v>
      </c>
      <c r="J120" s="118"/>
      <c r="K120" s="118"/>
      <c r="L120" s="118"/>
      <c r="M120" s="118"/>
      <c r="N120" s="118"/>
      <c r="O120" s="118"/>
      <c r="P120" s="118"/>
      <c r="Q120" s="118"/>
      <c r="R120" s="118"/>
      <c r="S120" s="118"/>
      <c r="T120" s="118"/>
      <c r="U120" s="118"/>
    </row>
    <row r="121" spans="1:21" x14ac:dyDescent="0.2">
      <c r="A121" s="155" t="s">
        <v>190</v>
      </c>
      <c r="B121" s="148">
        <f>SUM(C121,E121,G121,I121)</f>
        <v>228.48000000000002</v>
      </c>
      <c r="C121" s="143">
        <v>26.98</v>
      </c>
      <c r="D121" s="144">
        <v>1.4</v>
      </c>
      <c r="E121" s="143">
        <v>68.75</v>
      </c>
      <c r="F121" s="145">
        <v>0.7</v>
      </c>
      <c r="G121" s="146">
        <v>87.75</v>
      </c>
      <c r="H121" s="147">
        <v>0.23</v>
      </c>
      <c r="I121" s="87">
        <v>45</v>
      </c>
      <c r="J121" s="118"/>
      <c r="K121" s="118"/>
      <c r="L121" s="118"/>
      <c r="M121" s="118"/>
      <c r="N121" s="118"/>
      <c r="O121" s="118"/>
      <c r="P121" s="118"/>
      <c r="Q121" s="118"/>
      <c r="R121" s="118"/>
      <c r="S121" s="118"/>
      <c r="T121" s="118"/>
      <c r="U121" s="118"/>
    </row>
    <row r="122" spans="1:21" x14ac:dyDescent="0.2">
      <c r="A122" s="155" t="s">
        <v>47</v>
      </c>
      <c r="B122" s="142">
        <v>289.75</v>
      </c>
      <c r="C122" s="143">
        <v>96</v>
      </c>
      <c r="D122" s="144">
        <v>1.3</v>
      </c>
      <c r="E122" s="143">
        <v>62.5</v>
      </c>
      <c r="F122" s="145">
        <v>0.6</v>
      </c>
      <c r="G122" s="146">
        <v>81.25</v>
      </c>
      <c r="H122" s="147">
        <v>0.3</v>
      </c>
      <c r="I122" s="87">
        <v>50</v>
      </c>
      <c r="J122" s="118"/>
      <c r="K122" s="118"/>
      <c r="L122" s="118"/>
      <c r="M122" s="118"/>
      <c r="N122" s="118"/>
      <c r="O122" s="118"/>
      <c r="P122" s="118"/>
      <c r="Q122" s="118"/>
      <c r="R122" s="118"/>
      <c r="S122" s="118"/>
      <c r="T122" s="118"/>
      <c r="U122" s="118"/>
    </row>
    <row r="123" spans="1:21" x14ac:dyDescent="0.2">
      <c r="A123" s="155" t="s">
        <v>6</v>
      </c>
      <c r="B123" s="142">
        <v>362.5</v>
      </c>
      <c r="C123" s="143">
        <v>35</v>
      </c>
      <c r="D123" s="144">
        <v>2.1</v>
      </c>
      <c r="E123" s="143">
        <v>106.25</v>
      </c>
      <c r="F123" s="145">
        <v>1.1000000000000001</v>
      </c>
      <c r="G123" s="146">
        <v>146.25</v>
      </c>
      <c r="H123" s="147">
        <v>0.4</v>
      </c>
      <c r="I123" s="87">
        <v>75</v>
      </c>
      <c r="J123" s="118"/>
      <c r="K123" s="118"/>
      <c r="L123" s="118"/>
      <c r="M123" s="118"/>
      <c r="N123" s="118"/>
      <c r="O123" s="118"/>
      <c r="P123" s="118"/>
      <c r="Q123" s="118"/>
      <c r="R123" s="118"/>
      <c r="S123" s="118"/>
      <c r="T123" s="118"/>
      <c r="U123" s="118"/>
    </row>
    <row r="124" spans="1:21" x14ac:dyDescent="0.2">
      <c r="A124" s="155" t="s">
        <v>157</v>
      </c>
      <c r="B124" s="142">
        <v>366.72</v>
      </c>
      <c r="C124" s="143">
        <v>32.97</v>
      </c>
      <c r="D124" s="144">
        <v>2.2999999999999998</v>
      </c>
      <c r="E124" s="143">
        <v>112.5</v>
      </c>
      <c r="F124" s="145">
        <v>1.1000000000000001</v>
      </c>
      <c r="G124" s="146">
        <v>146.25</v>
      </c>
      <c r="H124" s="147">
        <v>0.4</v>
      </c>
      <c r="I124" s="87">
        <v>75</v>
      </c>
      <c r="J124" s="118"/>
      <c r="K124" s="118"/>
      <c r="L124" s="118"/>
      <c r="M124" s="118"/>
      <c r="N124" s="118"/>
      <c r="O124" s="118"/>
      <c r="P124" s="118"/>
      <c r="Q124" s="118"/>
      <c r="R124" s="118"/>
      <c r="S124" s="118"/>
      <c r="T124" s="118"/>
      <c r="U124" s="118"/>
    </row>
    <row r="125" spans="1:21" x14ac:dyDescent="0.2">
      <c r="A125" s="2" t="s">
        <v>194</v>
      </c>
      <c r="B125" s="148">
        <v>377.25</v>
      </c>
      <c r="C125" s="143">
        <v>43.5</v>
      </c>
      <c r="D125" s="144">
        <v>2.2999999999999998</v>
      </c>
      <c r="E125" s="143">
        <v>112.5</v>
      </c>
      <c r="F125" s="145">
        <v>1.1000000000000001</v>
      </c>
      <c r="G125" s="146">
        <v>146.5</v>
      </c>
      <c r="H125" s="147">
        <v>0.38</v>
      </c>
      <c r="I125" s="87">
        <v>75</v>
      </c>
      <c r="J125" s="118"/>
      <c r="K125" s="118"/>
      <c r="L125" s="118"/>
      <c r="M125" s="118"/>
      <c r="N125" s="118"/>
      <c r="O125" s="118"/>
      <c r="P125" s="118"/>
      <c r="Q125" s="118"/>
      <c r="R125" s="118"/>
      <c r="S125" s="118"/>
      <c r="T125" s="118"/>
      <c r="U125" s="118"/>
    </row>
    <row r="126" spans="1:21" x14ac:dyDescent="0.2">
      <c r="A126" s="155" t="s">
        <v>3</v>
      </c>
      <c r="B126" s="142">
        <v>390.08000000000004</v>
      </c>
      <c r="C126" s="143">
        <v>167.58</v>
      </c>
      <c r="D126" s="144">
        <v>1.5</v>
      </c>
      <c r="E126" s="143">
        <v>75</v>
      </c>
      <c r="F126" s="145">
        <v>0.75</v>
      </c>
      <c r="G126" s="146">
        <v>97.5</v>
      </c>
      <c r="H126" s="147">
        <v>0.25</v>
      </c>
      <c r="I126" s="87">
        <v>50</v>
      </c>
      <c r="J126" s="118"/>
      <c r="K126" s="118"/>
      <c r="L126" s="118"/>
      <c r="M126" s="118"/>
      <c r="N126" s="118"/>
      <c r="O126" s="118"/>
      <c r="P126" s="118"/>
      <c r="Q126" s="118"/>
      <c r="R126" s="118"/>
      <c r="S126" s="118"/>
      <c r="T126" s="118"/>
      <c r="U126" s="118"/>
    </row>
    <row r="127" spans="1:21" x14ac:dyDescent="0.2">
      <c r="A127" s="155" t="s">
        <v>4</v>
      </c>
      <c r="B127" s="142">
        <v>443.25</v>
      </c>
      <c r="C127" s="143">
        <v>27</v>
      </c>
      <c r="D127" s="144">
        <v>2.2000000000000002</v>
      </c>
      <c r="E127" s="143">
        <v>137.5</v>
      </c>
      <c r="F127" s="145">
        <v>1.4</v>
      </c>
      <c r="G127" s="146">
        <v>178.75</v>
      </c>
      <c r="H127" s="147">
        <v>0.5</v>
      </c>
      <c r="I127" s="87">
        <v>100</v>
      </c>
      <c r="J127" s="118"/>
      <c r="K127" s="118"/>
      <c r="L127" s="118"/>
      <c r="M127" s="118"/>
      <c r="N127" s="118"/>
      <c r="O127" s="118"/>
      <c r="P127" s="118"/>
      <c r="Q127" s="118"/>
      <c r="R127" s="118"/>
      <c r="S127" s="118"/>
      <c r="T127" s="118"/>
      <c r="U127" s="118"/>
    </row>
    <row r="128" spans="1:21" x14ac:dyDescent="0.2">
      <c r="A128" s="155" t="s">
        <v>48</v>
      </c>
      <c r="B128" s="142">
        <v>541.04999999999995</v>
      </c>
      <c r="C128" s="143">
        <v>19.8</v>
      </c>
      <c r="D128" s="144">
        <v>3.4</v>
      </c>
      <c r="E128" s="143">
        <v>168.75</v>
      </c>
      <c r="F128" s="145">
        <v>1.8</v>
      </c>
      <c r="G128" s="146">
        <v>227.5</v>
      </c>
      <c r="H128" s="147">
        <v>0.6</v>
      </c>
      <c r="I128" s="87">
        <v>125</v>
      </c>
      <c r="J128" s="118"/>
      <c r="K128" s="118"/>
      <c r="L128" s="118"/>
      <c r="M128" s="118"/>
      <c r="N128" s="118"/>
      <c r="O128" s="118"/>
      <c r="P128" s="118"/>
      <c r="Q128" s="118"/>
      <c r="R128" s="118"/>
      <c r="S128" s="118"/>
      <c r="T128" s="118"/>
      <c r="U128" s="118"/>
    </row>
    <row r="129" spans="1:21" x14ac:dyDescent="0.2">
      <c r="A129" s="155" t="s">
        <v>1</v>
      </c>
      <c r="B129" s="142">
        <v>627.69000000000005</v>
      </c>
      <c r="C129" s="143">
        <v>93.94</v>
      </c>
      <c r="D129" s="144">
        <v>3.6</v>
      </c>
      <c r="E129" s="143">
        <v>181.25</v>
      </c>
      <c r="F129" s="145">
        <v>1.8</v>
      </c>
      <c r="G129" s="146">
        <v>227.5</v>
      </c>
      <c r="H129" s="147">
        <v>0.6</v>
      </c>
      <c r="I129" s="87">
        <v>125</v>
      </c>
      <c r="J129" s="118"/>
      <c r="K129" s="118"/>
      <c r="L129" s="118"/>
      <c r="M129" s="118"/>
      <c r="N129" s="118"/>
      <c r="O129" s="118"/>
      <c r="P129" s="118"/>
      <c r="Q129" s="118"/>
      <c r="R129" s="118"/>
      <c r="S129" s="118"/>
      <c r="T129" s="118"/>
      <c r="U129" s="118"/>
    </row>
    <row r="130" spans="1:21" x14ac:dyDescent="0.2">
      <c r="A130" s="155" t="s">
        <v>110</v>
      </c>
      <c r="B130" s="142">
        <v>642.28</v>
      </c>
      <c r="C130" s="143">
        <v>559.78</v>
      </c>
      <c r="D130" s="144">
        <v>0.5</v>
      </c>
      <c r="E130" s="143">
        <v>25</v>
      </c>
      <c r="F130" s="145">
        <v>0.3</v>
      </c>
      <c r="G130" s="146">
        <v>32.5</v>
      </c>
      <c r="H130" s="147">
        <v>0.1</v>
      </c>
      <c r="I130" s="87">
        <v>25</v>
      </c>
      <c r="J130" s="118"/>
      <c r="K130" s="118"/>
      <c r="L130" s="118"/>
      <c r="M130" s="118"/>
      <c r="N130" s="118"/>
      <c r="O130" s="118"/>
      <c r="P130" s="118"/>
      <c r="Q130" s="118"/>
      <c r="R130" s="118"/>
      <c r="S130" s="118"/>
      <c r="T130" s="118"/>
      <c r="U130" s="118"/>
    </row>
    <row r="131" spans="1:21" x14ac:dyDescent="0.2">
      <c r="A131" s="155" t="s">
        <v>233</v>
      </c>
      <c r="B131" s="148">
        <v>651.23</v>
      </c>
      <c r="C131" s="143">
        <v>56.23</v>
      </c>
      <c r="D131" s="144">
        <v>4</v>
      </c>
      <c r="E131" s="143">
        <v>200</v>
      </c>
      <c r="F131" s="145">
        <v>2</v>
      </c>
      <c r="G131" s="146">
        <v>260</v>
      </c>
      <c r="H131" s="147">
        <v>0.68</v>
      </c>
      <c r="I131" s="87">
        <v>135</v>
      </c>
      <c r="J131" s="118"/>
      <c r="K131" s="118"/>
      <c r="L131" s="118"/>
      <c r="M131" s="118"/>
      <c r="N131" s="118"/>
      <c r="O131" s="118"/>
      <c r="P131" s="118"/>
      <c r="Q131" s="118"/>
      <c r="R131" s="118"/>
      <c r="S131" s="118"/>
      <c r="T131" s="118"/>
      <c r="U131" s="118"/>
    </row>
    <row r="132" spans="1:21" x14ac:dyDescent="0.2">
      <c r="A132" s="155" t="s">
        <v>7</v>
      </c>
      <c r="B132" s="142">
        <v>758.5</v>
      </c>
      <c r="C132" s="143">
        <v>196</v>
      </c>
      <c r="D132" s="144">
        <v>3.96</v>
      </c>
      <c r="E132" s="143">
        <v>193.75</v>
      </c>
      <c r="F132" s="145">
        <v>1.9</v>
      </c>
      <c r="G132" s="146">
        <v>243.75</v>
      </c>
      <c r="H132" s="147">
        <v>0.6</v>
      </c>
      <c r="I132" s="87">
        <v>125</v>
      </c>
      <c r="J132" s="118"/>
      <c r="K132" s="118"/>
      <c r="L132" s="118"/>
      <c r="M132" s="118"/>
      <c r="N132" s="118"/>
      <c r="O132" s="118"/>
      <c r="P132" s="118"/>
      <c r="Q132" s="118"/>
      <c r="R132" s="118"/>
      <c r="S132" s="118"/>
      <c r="T132" s="118"/>
      <c r="U132" s="118"/>
    </row>
    <row r="133" spans="1:21" x14ac:dyDescent="0.2">
      <c r="A133" s="155" t="s">
        <v>45</v>
      </c>
      <c r="B133" s="142">
        <v>792.75</v>
      </c>
      <c r="C133" s="143">
        <v>154</v>
      </c>
      <c r="D133" s="144">
        <v>4.3</v>
      </c>
      <c r="E133" s="143">
        <v>212.5</v>
      </c>
      <c r="F133" s="145">
        <v>2.1</v>
      </c>
      <c r="G133" s="146">
        <v>276.25</v>
      </c>
      <c r="H133" s="147">
        <v>0.8</v>
      </c>
      <c r="I133" s="87">
        <v>150</v>
      </c>
      <c r="J133" s="118"/>
      <c r="K133" s="118"/>
      <c r="L133" s="118"/>
      <c r="M133" s="118"/>
      <c r="N133" s="118"/>
      <c r="O133" s="118"/>
      <c r="P133" s="118"/>
      <c r="Q133" s="118"/>
      <c r="R133" s="118"/>
      <c r="S133" s="118"/>
      <c r="T133" s="118"/>
      <c r="U133" s="118"/>
    </row>
    <row r="134" spans="1:21" x14ac:dyDescent="0.2">
      <c r="A134" s="155" t="s">
        <v>196</v>
      </c>
      <c r="B134" s="148">
        <v>797.5</v>
      </c>
      <c r="C134" s="143">
        <v>52.5</v>
      </c>
      <c r="D134" s="144">
        <v>5</v>
      </c>
      <c r="E134" s="143">
        <v>250</v>
      </c>
      <c r="F134" s="145">
        <v>2.5</v>
      </c>
      <c r="G134" s="146">
        <v>325</v>
      </c>
      <c r="H134" s="147">
        <v>0.85</v>
      </c>
      <c r="I134" s="87">
        <v>170</v>
      </c>
      <c r="J134" s="118"/>
      <c r="K134" s="118"/>
      <c r="L134" s="118"/>
      <c r="M134" s="118"/>
      <c r="N134" s="118"/>
      <c r="O134" s="118"/>
      <c r="P134" s="118"/>
      <c r="Q134" s="118"/>
      <c r="R134" s="118"/>
      <c r="S134" s="118"/>
      <c r="T134" s="118"/>
      <c r="U134" s="118"/>
    </row>
    <row r="135" spans="1:21" x14ac:dyDescent="0.2">
      <c r="A135" s="155" t="s">
        <v>187</v>
      </c>
      <c r="B135" s="148">
        <v>812.5</v>
      </c>
      <c r="C135" s="143">
        <v>67.5</v>
      </c>
      <c r="D135" s="144">
        <v>5</v>
      </c>
      <c r="E135" s="143">
        <v>250</v>
      </c>
      <c r="F135" s="145">
        <v>2.5</v>
      </c>
      <c r="G135" s="146">
        <v>325</v>
      </c>
      <c r="H135" s="147">
        <v>0.9</v>
      </c>
      <c r="I135" s="87">
        <v>170</v>
      </c>
      <c r="J135" s="118"/>
      <c r="K135" s="118"/>
      <c r="L135" s="118"/>
      <c r="M135" s="118"/>
      <c r="N135" s="118"/>
      <c r="O135" s="118"/>
      <c r="P135" s="118"/>
      <c r="Q135" s="118"/>
      <c r="R135" s="118"/>
      <c r="S135" s="118"/>
      <c r="T135" s="118"/>
      <c r="U135" s="118"/>
    </row>
    <row r="136" spans="1:21" x14ac:dyDescent="0.2">
      <c r="A136" s="155" t="s">
        <v>223</v>
      </c>
      <c r="B136" s="148">
        <v>995.24</v>
      </c>
      <c r="C136" s="143">
        <v>27.74</v>
      </c>
      <c r="D136" s="144">
        <v>6.5</v>
      </c>
      <c r="E136" s="143">
        <v>325</v>
      </c>
      <c r="F136" s="145">
        <v>3.3</v>
      </c>
      <c r="G136" s="146">
        <v>422.5</v>
      </c>
      <c r="H136" s="147">
        <v>1.1000000000000001</v>
      </c>
      <c r="I136" s="87">
        <v>220</v>
      </c>
      <c r="J136" s="118"/>
      <c r="K136" s="118"/>
      <c r="L136" s="118"/>
      <c r="M136" s="118"/>
      <c r="N136" s="118"/>
      <c r="O136" s="118"/>
      <c r="P136" s="118"/>
      <c r="Q136" s="118"/>
      <c r="R136" s="118"/>
      <c r="S136" s="118"/>
      <c r="T136" s="118"/>
      <c r="U136" s="118"/>
    </row>
    <row r="137" spans="1:21" x14ac:dyDescent="0.2">
      <c r="A137" s="155" t="s">
        <v>5</v>
      </c>
      <c r="B137" s="142">
        <v>1202.25</v>
      </c>
      <c r="C137" s="143">
        <v>166</v>
      </c>
      <c r="D137" s="144">
        <v>7.1</v>
      </c>
      <c r="E137" s="143">
        <v>356.25</v>
      </c>
      <c r="F137" s="145">
        <v>3.5</v>
      </c>
      <c r="G137" s="146">
        <v>455</v>
      </c>
      <c r="H137" s="147">
        <v>1.1000000000000001</v>
      </c>
      <c r="I137" s="87">
        <v>225</v>
      </c>
      <c r="J137" s="118"/>
      <c r="K137" s="118"/>
      <c r="L137" s="118"/>
      <c r="M137" s="118"/>
      <c r="N137" s="118"/>
      <c r="O137" s="118"/>
      <c r="P137" s="118"/>
      <c r="Q137" s="118"/>
      <c r="R137" s="118"/>
      <c r="S137" s="118"/>
      <c r="T137" s="118"/>
      <c r="U137" s="118"/>
    </row>
    <row r="138" spans="1:21" x14ac:dyDescent="0.2">
      <c r="A138" s="155" t="s">
        <v>160</v>
      </c>
      <c r="B138" s="142">
        <v>1269.1599999999999</v>
      </c>
      <c r="C138" s="143">
        <v>156.66</v>
      </c>
      <c r="D138" s="144">
        <v>7.5</v>
      </c>
      <c r="E138" s="143">
        <v>375</v>
      </c>
      <c r="F138" s="145">
        <v>3.8</v>
      </c>
      <c r="G138" s="146">
        <v>487.5</v>
      </c>
      <c r="H138" s="147">
        <v>1.3</v>
      </c>
      <c r="I138" s="87">
        <v>250</v>
      </c>
      <c r="J138" s="118"/>
      <c r="K138" s="118"/>
      <c r="L138" s="118"/>
      <c r="M138" s="118"/>
      <c r="N138" s="118"/>
      <c r="O138" s="118"/>
      <c r="P138" s="118"/>
      <c r="Q138" s="118"/>
      <c r="R138" s="118"/>
      <c r="S138" s="118"/>
      <c r="T138" s="118"/>
      <c r="U138" s="118"/>
    </row>
    <row r="139" spans="1:21" x14ac:dyDescent="0.2">
      <c r="A139" s="155" t="s">
        <v>201</v>
      </c>
      <c r="B139" s="148">
        <v>1898</v>
      </c>
      <c r="C139" s="143">
        <v>445.5</v>
      </c>
      <c r="D139" s="144">
        <v>9.9</v>
      </c>
      <c r="E139" s="143">
        <v>493.75</v>
      </c>
      <c r="F139" s="145">
        <v>4.9000000000000004</v>
      </c>
      <c r="G139" s="146">
        <v>633.75</v>
      </c>
      <c r="H139" s="147">
        <v>1.63</v>
      </c>
      <c r="I139" s="87">
        <v>325</v>
      </c>
      <c r="J139" s="118"/>
      <c r="K139" s="118"/>
      <c r="L139" s="118"/>
      <c r="M139" s="118"/>
      <c r="N139" s="118"/>
      <c r="O139" s="118"/>
      <c r="P139" s="118"/>
      <c r="Q139" s="118"/>
      <c r="R139" s="118"/>
      <c r="S139" s="118"/>
      <c r="T139" s="118"/>
      <c r="U139" s="118"/>
    </row>
    <row r="140" spans="1:21" x14ac:dyDescent="0.2">
      <c r="A140" s="2" t="s">
        <v>222</v>
      </c>
      <c r="B140" s="142">
        <v>1955</v>
      </c>
      <c r="C140" s="143">
        <v>140</v>
      </c>
      <c r="D140" s="144">
        <v>12.4</v>
      </c>
      <c r="E140" s="143">
        <v>618.75</v>
      </c>
      <c r="F140" s="145">
        <v>6.1</v>
      </c>
      <c r="G140" s="146">
        <v>796.25</v>
      </c>
      <c r="H140" s="147">
        <v>2</v>
      </c>
      <c r="I140" s="87">
        <v>400</v>
      </c>
      <c r="J140" s="118"/>
      <c r="K140" s="118"/>
      <c r="L140" s="118"/>
      <c r="M140" s="118"/>
      <c r="N140" s="118"/>
      <c r="O140" s="118"/>
      <c r="P140" s="118"/>
      <c r="Q140" s="118"/>
      <c r="R140" s="118"/>
      <c r="S140" s="118"/>
      <c r="T140" s="118"/>
      <c r="U140" s="118"/>
    </row>
    <row r="141" spans="1:21" x14ac:dyDescent="0.2">
      <c r="A141" s="155" t="s">
        <v>43</v>
      </c>
      <c r="B141" s="142">
        <v>2282.5</v>
      </c>
      <c r="C141" s="143">
        <v>280</v>
      </c>
      <c r="D141" s="144">
        <v>13.5</v>
      </c>
      <c r="E141" s="143">
        <v>675</v>
      </c>
      <c r="F141" s="145">
        <v>6.8</v>
      </c>
      <c r="G141" s="146">
        <v>877.5</v>
      </c>
      <c r="H141" s="147">
        <v>2.2999999999999998</v>
      </c>
      <c r="I141" s="87">
        <v>450</v>
      </c>
      <c r="J141" s="118"/>
      <c r="K141" s="118"/>
      <c r="L141" s="118"/>
      <c r="M141" s="118"/>
      <c r="N141" s="118"/>
      <c r="O141" s="118"/>
      <c r="P141" s="118"/>
      <c r="Q141" s="118"/>
      <c r="R141" s="118"/>
      <c r="S141" s="118"/>
      <c r="T141" s="118"/>
      <c r="U141" s="118"/>
    </row>
    <row r="142" spans="1:21" x14ac:dyDescent="0.2">
      <c r="A142" s="155"/>
      <c r="B142" s="142"/>
      <c r="C142" s="143"/>
      <c r="D142" s="144"/>
      <c r="E142" s="143"/>
      <c r="F142" s="145"/>
      <c r="G142" s="146"/>
      <c r="H142" s="147"/>
      <c r="I142" s="87"/>
      <c r="J142" s="118"/>
      <c r="K142" s="118"/>
      <c r="L142" s="118"/>
      <c r="M142" s="118"/>
      <c r="N142" s="118"/>
      <c r="O142" s="118"/>
      <c r="P142" s="118"/>
      <c r="Q142" s="118"/>
      <c r="R142" s="118"/>
      <c r="S142" s="118"/>
      <c r="T142" s="118"/>
      <c r="U142" s="118"/>
    </row>
    <row r="143" spans="1:21" ht="16" thickBot="1" x14ac:dyDescent="0.25">
      <c r="A143" s="156" t="s">
        <v>170</v>
      </c>
      <c r="B143" s="157"/>
      <c r="C143" s="158"/>
      <c r="D143" s="159"/>
      <c r="E143" s="158"/>
      <c r="F143" s="160"/>
      <c r="G143" s="161"/>
      <c r="H143" s="162"/>
      <c r="I143" s="114"/>
      <c r="J143" s="118"/>
      <c r="K143" s="118"/>
      <c r="L143" s="118"/>
      <c r="M143" s="118"/>
      <c r="N143" s="118"/>
      <c r="O143" s="118"/>
      <c r="P143" s="118"/>
      <c r="Q143" s="118"/>
      <c r="R143" s="118"/>
      <c r="S143" s="118"/>
      <c r="T143" s="118"/>
      <c r="U143" s="118"/>
    </row>
    <row r="144" spans="1:21" x14ac:dyDescent="0.2">
      <c r="J144" s="118"/>
      <c r="K144" s="118"/>
      <c r="L144" s="118"/>
      <c r="M144" s="118"/>
      <c r="N144" s="118"/>
      <c r="O144" s="118"/>
      <c r="P144" s="118"/>
      <c r="Q144" s="118"/>
      <c r="R144" s="118"/>
      <c r="S144" s="118"/>
      <c r="T144" s="118"/>
      <c r="U144" s="118"/>
    </row>
    <row r="145" spans="1:21" ht="24" x14ac:dyDescent="0.3">
      <c r="A145" s="348" t="s">
        <v>97</v>
      </c>
      <c r="B145" s="349"/>
      <c r="C145" s="349"/>
      <c r="D145" s="349"/>
      <c r="E145" s="349"/>
      <c r="F145" s="349"/>
      <c r="G145" s="349"/>
      <c r="H145" s="349"/>
      <c r="I145" s="349"/>
      <c r="J145" s="118"/>
      <c r="K145" s="118"/>
      <c r="L145" s="118"/>
      <c r="M145" s="118"/>
      <c r="N145" s="118"/>
      <c r="O145" s="118"/>
      <c r="P145" s="118"/>
      <c r="Q145" s="118"/>
      <c r="R145" s="118"/>
      <c r="S145" s="118"/>
      <c r="T145" s="118"/>
      <c r="U145" s="118"/>
    </row>
    <row r="146" spans="1:21" ht="45" customHeight="1" x14ac:dyDescent="0.25">
      <c r="A146" s="352" t="s">
        <v>101</v>
      </c>
      <c r="B146" s="353"/>
      <c r="C146" s="353"/>
      <c r="D146" s="353"/>
      <c r="E146" s="353"/>
      <c r="F146" s="353"/>
      <c r="G146" s="353"/>
      <c r="H146" s="353"/>
      <c r="I146" s="353"/>
      <c r="J146" s="118"/>
      <c r="K146" s="118"/>
      <c r="L146" s="118"/>
      <c r="M146" s="118"/>
      <c r="N146" s="118"/>
      <c r="O146" s="118"/>
      <c r="P146" s="118"/>
      <c r="Q146" s="118"/>
      <c r="R146" s="118"/>
      <c r="S146" s="118"/>
      <c r="T146" s="118"/>
      <c r="U146" s="118"/>
    </row>
    <row r="147" spans="1:21" x14ac:dyDescent="0.2">
      <c r="A147" s="361" t="s">
        <v>163</v>
      </c>
      <c r="B147" s="359"/>
      <c r="C147" s="359"/>
      <c r="D147" s="359"/>
      <c r="E147" s="359"/>
      <c r="F147" s="359"/>
      <c r="G147" s="359"/>
      <c r="H147" s="359"/>
      <c r="I147" s="359"/>
      <c r="J147" s="118"/>
      <c r="K147" s="118"/>
      <c r="L147" s="118"/>
      <c r="M147" s="118"/>
      <c r="N147" s="118"/>
      <c r="O147" s="118"/>
      <c r="P147" s="118"/>
      <c r="Q147" s="118"/>
      <c r="R147" s="118"/>
      <c r="S147" s="118"/>
      <c r="T147" s="118"/>
      <c r="U147" s="118"/>
    </row>
    <row r="148" spans="1:21" ht="119.25" customHeight="1" x14ac:dyDescent="0.2">
      <c r="A148" s="359"/>
      <c r="B148" s="359"/>
      <c r="C148" s="359"/>
      <c r="D148" s="359"/>
      <c r="E148" s="359"/>
      <c r="F148" s="359"/>
      <c r="G148" s="359"/>
      <c r="H148" s="359"/>
      <c r="I148" s="359"/>
      <c r="J148" s="118"/>
      <c r="K148" s="118"/>
      <c r="L148" s="118"/>
      <c r="M148" s="118"/>
      <c r="N148" s="118"/>
      <c r="O148" s="118"/>
      <c r="P148" s="118"/>
      <c r="Q148" s="118"/>
      <c r="R148" s="118"/>
      <c r="S148" s="118"/>
      <c r="T148" s="118"/>
      <c r="U148" s="118"/>
    </row>
    <row r="149" spans="1:21" ht="33" thickBot="1" x14ac:dyDescent="0.25">
      <c r="A149" s="132" t="s">
        <v>96</v>
      </c>
      <c r="B149" s="133" t="s">
        <v>81</v>
      </c>
      <c r="C149" s="134" t="s">
        <v>52</v>
      </c>
      <c r="D149" s="135" t="s">
        <v>75</v>
      </c>
      <c r="E149" s="136" t="s">
        <v>76</v>
      </c>
      <c r="F149" s="137" t="s">
        <v>77</v>
      </c>
      <c r="G149" s="138" t="s">
        <v>78</v>
      </c>
      <c r="H149" s="139" t="s">
        <v>79</v>
      </c>
      <c r="I149" s="140" t="s">
        <v>80</v>
      </c>
      <c r="J149" s="118"/>
      <c r="K149" s="118"/>
      <c r="L149" s="118"/>
      <c r="M149" s="118"/>
      <c r="N149" s="118"/>
      <c r="O149" s="118"/>
      <c r="P149" s="118"/>
      <c r="Q149" s="118"/>
      <c r="R149" s="118"/>
      <c r="S149" s="118"/>
      <c r="T149" s="118"/>
      <c r="U149" s="118"/>
    </row>
    <row r="150" spans="1:21" x14ac:dyDescent="0.2">
      <c r="A150" s="149"/>
      <c r="B150" s="301">
        <f>SUM(C150,E150,G150,I150)</f>
        <v>0</v>
      </c>
      <c r="C150" s="150"/>
      <c r="D150" s="151"/>
      <c r="E150" s="150"/>
      <c r="F150" s="152"/>
      <c r="G150" s="153"/>
      <c r="H150" s="154"/>
      <c r="I150" s="115"/>
      <c r="J150" s="118"/>
      <c r="K150" s="118"/>
      <c r="L150" s="118"/>
      <c r="M150" s="118"/>
      <c r="N150" s="118"/>
      <c r="O150" s="118"/>
      <c r="P150" s="118"/>
      <c r="Q150" s="118"/>
      <c r="R150" s="118"/>
      <c r="S150" s="118"/>
      <c r="T150" s="118"/>
      <c r="U150" s="118"/>
    </row>
    <row r="151" spans="1:21" ht="16" thickBot="1" x14ac:dyDescent="0.25">
      <c r="A151" s="155" t="s">
        <v>192</v>
      </c>
      <c r="B151" s="142">
        <v>235.35</v>
      </c>
      <c r="C151" s="143">
        <v>67.349999999999994</v>
      </c>
      <c r="D151" s="144">
        <v>1.2</v>
      </c>
      <c r="E151" s="143">
        <v>48</v>
      </c>
      <c r="F151" s="145">
        <v>0.6</v>
      </c>
      <c r="G151" s="146">
        <v>78</v>
      </c>
      <c r="H151" s="163">
        <v>0.21</v>
      </c>
      <c r="I151" s="87">
        <v>42</v>
      </c>
      <c r="J151" s="118"/>
      <c r="K151" s="118"/>
      <c r="L151" s="118"/>
      <c r="M151" s="118"/>
      <c r="N151" s="118"/>
      <c r="O151" s="118"/>
      <c r="P151" s="118"/>
      <c r="Q151" s="118"/>
      <c r="R151" s="118"/>
      <c r="S151" s="118"/>
      <c r="T151" s="118"/>
      <c r="U151" s="118"/>
    </row>
    <row r="152" spans="1:21" x14ac:dyDescent="0.2">
      <c r="A152" s="149" t="s">
        <v>53</v>
      </c>
      <c r="B152" s="142">
        <v>275.85000000000002</v>
      </c>
      <c r="C152" s="143">
        <v>119.85</v>
      </c>
      <c r="D152" s="144">
        <v>1.2</v>
      </c>
      <c r="E152" s="143">
        <v>48</v>
      </c>
      <c r="F152" s="145">
        <v>0.6</v>
      </c>
      <c r="G152" s="146">
        <v>78</v>
      </c>
      <c r="H152" s="163">
        <v>0.15</v>
      </c>
      <c r="I152" s="87">
        <v>30</v>
      </c>
      <c r="J152" s="118"/>
      <c r="K152" s="118"/>
      <c r="L152" s="118"/>
      <c r="M152" s="118"/>
      <c r="N152" s="118"/>
      <c r="O152" s="118"/>
      <c r="P152" s="118"/>
      <c r="Q152" s="118"/>
      <c r="R152" s="118"/>
      <c r="S152" s="118"/>
      <c r="T152" s="118"/>
      <c r="U152" s="118"/>
    </row>
    <row r="153" spans="1:21" x14ac:dyDescent="0.2">
      <c r="A153" s="155" t="s">
        <v>157</v>
      </c>
      <c r="B153" s="142">
        <v>634.46</v>
      </c>
      <c r="C153" s="143">
        <v>49.46</v>
      </c>
      <c r="D153" s="144">
        <v>4.0999999999999996</v>
      </c>
      <c r="E153" s="143">
        <v>162</v>
      </c>
      <c r="F153" s="145">
        <v>2.1</v>
      </c>
      <c r="G153" s="146">
        <v>273</v>
      </c>
      <c r="H153" s="147">
        <v>0.8</v>
      </c>
      <c r="I153" s="87">
        <v>150</v>
      </c>
      <c r="J153" s="118"/>
      <c r="K153" s="118"/>
      <c r="L153" s="118"/>
      <c r="M153" s="118"/>
      <c r="N153" s="118"/>
      <c r="O153" s="118"/>
      <c r="P153" s="118"/>
      <c r="Q153" s="118"/>
      <c r="R153" s="118"/>
      <c r="S153" s="118"/>
      <c r="T153" s="118"/>
      <c r="U153" s="118"/>
    </row>
    <row r="154" spans="1:21" x14ac:dyDescent="0.2">
      <c r="A154" s="155" t="s">
        <v>48</v>
      </c>
      <c r="B154" s="142">
        <v>642.29999999999995</v>
      </c>
      <c r="C154" s="143">
        <v>19.8</v>
      </c>
      <c r="D154" s="144">
        <v>4.5</v>
      </c>
      <c r="E154" s="143">
        <v>180</v>
      </c>
      <c r="F154" s="145">
        <v>2.2999999999999998</v>
      </c>
      <c r="G154" s="146">
        <v>292.5</v>
      </c>
      <c r="H154" s="147">
        <v>0.8</v>
      </c>
      <c r="I154" s="87">
        <v>150</v>
      </c>
      <c r="J154" s="118"/>
      <c r="K154" s="118"/>
      <c r="L154" s="118"/>
      <c r="M154" s="118"/>
      <c r="N154" s="118"/>
      <c r="O154" s="118"/>
      <c r="P154" s="118"/>
      <c r="Q154" s="118"/>
      <c r="R154" s="118"/>
      <c r="S154" s="118"/>
      <c r="T154" s="118"/>
      <c r="U154" s="118"/>
    </row>
    <row r="155" spans="1:21" x14ac:dyDescent="0.2">
      <c r="A155" s="155" t="s">
        <v>207</v>
      </c>
      <c r="B155" s="148">
        <v>693.64</v>
      </c>
      <c r="C155" s="143">
        <v>33.64</v>
      </c>
      <c r="D155" s="144">
        <v>4.8</v>
      </c>
      <c r="E155" s="143">
        <v>192</v>
      </c>
      <c r="F155" s="145">
        <v>2.4</v>
      </c>
      <c r="G155" s="146">
        <v>312</v>
      </c>
      <c r="H155" s="147">
        <v>0.78</v>
      </c>
      <c r="I155" s="87">
        <v>156</v>
      </c>
      <c r="J155" s="118"/>
      <c r="K155" s="118"/>
      <c r="L155" s="118"/>
      <c r="M155" s="118"/>
      <c r="N155" s="118"/>
      <c r="O155" s="118"/>
      <c r="P155" s="118"/>
      <c r="Q155" s="118"/>
      <c r="R155" s="118"/>
      <c r="S155" s="118"/>
      <c r="T155" s="118"/>
      <c r="U155" s="118"/>
    </row>
    <row r="156" spans="1:21" x14ac:dyDescent="0.2">
      <c r="A156" s="155" t="s">
        <v>47</v>
      </c>
      <c r="B156" s="142">
        <v>724.5</v>
      </c>
      <c r="C156" s="143">
        <v>96</v>
      </c>
      <c r="D156" s="144">
        <v>4.7</v>
      </c>
      <c r="E156" s="143">
        <v>186</v>
      </c>
      <c r="F156" s="145">
        <v>2.2999999999999998</v>
      </c>
      <c r="G156" s="146">
        <v>292.5</v>
      </c>
      <c r="H156" s="147">
        <v>0.8</v>
      </c>
      <c r="I156" s="87">
        <v>150</v>
      </c>
      <c r="J156" s="118"/>
      <c r="K156" s="118"/>
      <c r="L156" s="118"/>
      <c r="M156" s="118"/>
      <c r="N156" s="118"/>
      <c r="O156" s="118"/>
      <c r="P156" s="118"/>
      <c r="Q156" s="118"/>
      <c r="R156" s="118"/>
      <c r="S156" s="118"/>
      <c r="T156" s="118"/>
      <c r="U156" s="118"/>
    </row>
    <row r="157" spans="1:21" x14ac:dyDescent="0.2">
      <c r="A157" s="155" t="s">
        <v>186</v>
      </c>
      <c r="B157" s="142">
        <v>769.4</v>
      </c>
      <c r="C157" s="143">
        <v>115.4</v>
      </c>
      <c r="D157" s="144">
        <v>4.8</v>
      </c>
      <c r="E157" s="143">
        <v>192</v>
      </c>
      <c r="F157" s="145">
        <v>2.4</v>
      </c>
      <c r="G157" s="146">
        <v>312</v>
      </c>
      <c r="H157" s="147">
        <v>0.8</v>
      </c>
      <c r="I157" s="87">
        <v>150</v>
      </c>
      <c r="J157" s="118"/>
      <c r="K157" s="118"/>
      <c r="L157" s="118"/>
      <c r="M157" s="118"/>
      <c r="N157" s="118"/>
      <c r="O157" s="118"/>
      <c r="P157" s="118"/>
      <c r="Q157" s="118"/>
      <c r="R157" s="118"/>
      <c r="S157" s="118"/>
      <c r="T157" s="118"/>
      <c r="U157" s="118"/>
    </row>
    <row r="158" spans="1:21" x14ac:dyDescent="0.2">
      <c r="A158" s="155" t="s">
        <v>190</v>
      </c>
      <c r="B158" s="142">
        <v>804.43</v>
      </c>
      <c r="C158" s="143">
        <v>26.98</v>
      </c>
      <c r="D158" s="144">
        <v>6.4</v>
      </c>
      <c r="E158" s="143">
        <v>255.6</v>
      </c>
      <c r="F158" s="145">
        <v>3.2</v>
      </c>
      <c r="G158" s="146">
        <v>415.35</v>
      </c>
      <c r="H158" s="163">
        <v>0.53</v>
      </c>
      <c r="I158" s="87">
        <v>106.5</v>
      </c>
      <c r="J158" s="118"/>
      <c r="K158" s="118"/>
      <c r="L158" s="118"/>
      <c r="M158" s="118"/>
      <c r="N158" s="118"/>
      <c r="O158" s="118"/>
      <c r="P158" s="118"/>
      <c r="Q158" s="118"/>
      <c r="R158" s="118"/>
      <c r="S158" s="118"/>
      <c r="T158" s="118"/>
      <c r="U158" s="118"/>
    </row>
    <row r="159" spans="1:21" x14ac:dyDescent="0.2">
      <c r="A159" s="155" t="s">
        <v>94</v>
      </c>
      <c r="B159" s="142">
        <v>844.72</v>
      </c>
      <c r="C159" s="143">
        <v>91.72</v>
      </c>
      <c r="D159" s="144">
        <v>5.6</v>
      </c>
      <c r="E159" s="143">
        <v>222</v>
      </c>
      <c r="F159" s="145">
        <v>2.7</v>
      </c>
      <c r="G159" s="146">
        <v>351</v>
      </c>
      <c r="H159" s="147">
        <v>0.9</v>
      </c>
      <c r="I159" s="87">
        <v>180</v>
      </c>
      <c r="J159" s="118"/>
      <c r="K159" s="118"/>
      <c r="L159" s="118"/>
      <c r="M159" s="118"/>
      <c r="N159" s="118"/>
      <c r="O159" s="118"/>
      <c r="P159" s="118"/>
      <c r="Q159" s="118"/>
      <c r="R159" s="118"/>
      <c r="S159" s="118"/>
      <c r="T159" s="118"/>
      <c r="U159" s="118"/>
    </row>
    <row r="160" spans="1:21" x14ac:dyDescent="0.2">
      <c r="A160" s="155" t="s">
        <v>194</v>
      </c>
      <c r="B160" s="148">
        <v>915</v>
      </c>
      <c r="C160" s="143">
        <v>43.5</v>
      </c>
      <c r="D160" s="144">
        <v>6.3</v>
      </c>
      <c r="E160" s="143">
        <v>252</v>
      </c>
      <c r="F160" s="145">
        <v>3.2</v>
      </c>
      <c r="G160" s="146">
        <v>409.5</v>
      </c>
      <c r="H160" s="147">
        <v>1.05</v>
      </c>
      <c r="I160" s="87">
        <v>210</v>
      </c>
      <c r="J160" s="118"/>
      <c r="K160" s="118"/>
      <c r="L160" s="118"/>
      <c r="M160" s="118"/>
      <c r="N160" s="118"/>
      <c r="O160" s="118"/>
      <c r="P160" s="118"/>
      <c r="Q160" s="118"/>
      <c r="R160" s="118"/>
      <c r="S160" s="118"/>
      <c r="T160" s="118"/>
      <c r="U160" s="118"/>
    </row>
    <row r="161" spans="1:21" x14ac:dyDescent="0.2">
      <c r="A161" s="155" t="s">
        <v>6</v>
      </c>
      <c r="B161" s="142">
        <v>993.5</v>
      </c>
      <c r="C161" s="143">
        <v>35</v>
      </c>
      <c r="D161" s="144">
        <v>6.8</v>
      </c>
      <c r="E161" s="143">
        <v>270</v>
      </c>
      <c r="F161" s="145">
        <v>3.5</v>
      </c>
      <c r="G161" s="146">
        <v>448.5</v>
      </c>
      <c r="H161" s="147">
        <v>1.2</v>
      </c>
      <c r="I161" s="87">
        <v>240</v>
      </c>
      <c r="J161" s="118"/>
      <c r="K161" s="118"/>
      <c r="L161" s="118"/>
      <c r="M161" s="118"/>
      <c r="N161" s="118"/>
      <c r="O161" s="118"/>
      <c r="P161" s="118"/>
      <c r="Q161" s="118"/>
      <c r="R161" s="118"/>
      <c r="S161" s="118"/>
      <c r="T161" s="118"/>
      <c r="U161" s="118"/>
    </row>
    <row r="162" spans="1:21" x14ac:dyDescent="0.2">
      <c r="A162" s="155" t="s">
        <v>4</v>
      </c>
      <c r="B162" s="142">
        <v>1029</v>
      </c>
      <c r="C162" s="143">
        <v>27</v>
      </c>
      <c r="D162" s="144">
        <v>7.35</v>
      </c>
      <c r="E162" s="143">
        <v>294</v>
      </c>
      <c r="F162" s="145">
        <v>3.6</v>
      </c>
      <c r="G162" s="146">
        <v>468</v>
      </c>
      <c r="H162" s="147">
        <v>1.2</v>
      </c>
      <c r="I162" s="87">
        <v>240</v>
      </c>
      <c r="J162" s="118"/>
      <c r="K162" s="118"/>
      <c r="L162" s="118"/>
      <c r="M162" s="118"/>
      <c r="N162" s="118"/>
      <c r="O162" s="118"/>
      <c r="P162" s="118"/>
      <c r="Q162" s="118"/>
      <c r="R162" s="118"/>
      <c r="S162" s="118"/>
      <c r="T162" s="118"/>
      <c r="U162" s="118"/>
    </row>
    <row r="163" spans="1:21" x14ac:dyDescent="0.2">
      <c r="A163" s="155" t="s">
        <v>233</v>
      </c>
      <c r="B163" s="148">
        <v>1052.23</v>
      </c>
      <c r="C163" s="143">
        <v>56.23</v>
      </c>
      <c r="D163" s="144">
        <v>7.2</v>
      </c>
      <c r="E163" s="143">
        <v>288</v>
      </c>
      <c r="F163" s="145">
        <v>3.6</v>
      </c>
      <c r="G163" s="146">
        <v>468</v>
      </c>
      <c r="H163" s="147">
        <v>1.2</v>
      </c>
      <c r="I163" s="87">
        <v>240</v>
      </c>
      <c r="J163" s="118"/>
      <c r="K163" s="118"/>
      <c r="L163" s="118"/>
      <c r="M163" s="118"/>
      <c r="N163" s="118"/>
      <c r="O163" s="118"/>
      <c r="P163" s="118"/>
      <c r="Q163" s="118"/>
      <c r="R163" s="118"/>
      <c r="S163" s="118"/>
      <c r="T163" s="118"/>
      <c r="U163" s="118"/>
    </row>
    <row r="164" spans="1:21" x14ac:dyDescent="0.2">
      <c r="A164" s="155" t="s">
        <v>106</v>
      </c>
      <c r="B164" s="142">
        <v>1338.28</v>
      </c>
      <c r="C164" s="143">
        <v>559.78</v>
      </c>
      <c r="D164" s="144">
        <v>5.7</v>
      </c>
      <c r="E164" s="143">
        <v>228</v>
      </c>
      <c r="F164" s="145">
        <v>2.9</v>
      </c>
      <c r="G164" s="146">
        <v>370.5</v>
      </c>
      <c r="H164" s="147">
        <v>0.9</v>
      </c>
      <c r="I164" s="87">
        <v>180</v>
      </c>
      <c r="J164" s="118"/>
      <c r="K164" s="118"/>
      <c r="L164" s="118"/>
      <c r="M164" s="118"/>
      <c r="N164" s="118"/>
      <c r="O164" s="118"/>
      <c r="P164" s="118"/>
      <c r="Q164" s="118"/>
      <c r="R164" s="118"/>
      <c r="S164" s="118"/>
      <c r="T164" s="118"/>
      <c r="U164" s="118"/>
    </row>
    <row r="165" spans="1:21" x14ac:dyDescent="0.2">
      <c r="A165" s="155" t="s">
        <v>1</v>
      </c>
      <c r="B165" s="142">
        <v>1456.94</v>
      </c>
      <c r="C165" s="143">
        <v>93.94</v>
      </c>
      <c r="D165" s="144">
        <v>9.8000000000000007</v>
      </c>
      <c r="E165" s="143">
        <v>390</v>
      </c>
      <c r="F165" s="145">
        <v>5</v>
      </c>
      <c r="G165" s="146">
        <v>643</v>
      </c>
      <c r="H165" s="147">
        <v>1.7</v>
      </c>
      <c r="I165" s="87">
        <v>330</v>
      </c>
      <c r="J165" s="118"/>
      <c r="K165" s="118"/>
      <c r="L165" s="118"/>
      <c r="M165" s="118"/>
      <c r="N165" s="118"/>
      <c r="O165" s="118"/>
      <c r="P165" s="118"/>
      <c r="Q165" s="118"/>
      <c r="R165" s="118"/>
      <c r="S165" s="118"/>
      <c r="T165" s="118"/>
      <c r="U165" s="118"/>
    </row>
    <row r="166" spans="1:21" x14ac:dyDescent="0.2">
      <c r="A166" s="155" t="s">
        <v>90</v>
      </c>
      <c r="B166" s="142">
        <v>1478.5</v>
      </c>
      <c r="C166" s="143">
        <v>196</v>
      </c>
      <c r="D166" s="144">
        <v>9.5</v>
      </c>
      <c r="E166" s="143">
        <v>378</v>
      </c>
      <c r="F166" s="145">
        <v>3</v>
      </c>
      <c r="G166" s="146">
        <v>604.5</v>
      </c>
      <c r="H166" s="147">
        <v>1.5</v>
      </c>
      <c r="I166" s="87">
        <v>300</v>
      </c>
      <c r="J166" s="118"/>
      <c r="K166" s="118"/>
      <c r="L166" s="118"/>
      <c r="M166" s="118"/>
      <c r="N166" s="118"/>
      <c r="O166" s="118"/>
      <c r="P166" s="118"/>
      <c r="Q166" s="118"/>
      <c r="R166" s="118"/>
      <c r="S166" s="118"/>
      <c r="T166" s="118"/>
      <c r="U166" s="118"/>
    </row>
    <row r="167" spans="1:21" x14ac:dyDescent="0.2">
      <c r="A167" s="155" t="s">
        <v>45</v>
      </c>
      <c r="B167" s="142">
        <v>1529.5</v>
      </c>
      <c r="C167" s="143">
        <v>154</v>
      </c>
      <c r="D167" s="144">
        <v>10.1</v>
      </c>
      <c r="E167" s="143">
        <v>402</v>
      </c>
      <c r="F167" s="145">
        <v>5</v>
      </c>
      <c r="G167" s="146">
        <v>643.5</v>
      </c>
      <c r="H167" s="147">
        <v>1.7</v>
      </c>
      <c r="I167" s="87">
        <v>330</v>
      </c>
      <c r="J167" s="118"/>
      <c r="K167" s="118"/>
      <c r="L167" s="118"/>
      <c r="M167" s="118"/>
      <c r="N167" s="118"/>
      <c r="O167" s="118"/>
      <c r="P167" s="118"/>
      <c r="Q167" s="118"/>
      <c r="R167" s="118"/>
      <c r="S167" s="118"/>
      <c r="T167" s="118"/>
      <c r="U167" s="118"/>
    </row>
    <row r="168" spans="1:21" x14ac:dyDescent="0.2">
      <c r="A168" s="155" t="s">
        <v>230</v>
      </c>
      <c r="B168" s="148">
        <v>1568.96</v>
      </c>
      <c r="C168" s="143">
        <v>37.46</v>
      </c>
      <c r="D168" s="144">
        <v>11.1</v>
      </c>
      <c r="E168" s="143">
        <v>444</v>
      </c>
      <c r="F168" s="145">
        <v>5.6</v>
      </c>
      <c r="G168" s="146">
        <v>721.5</v>
      </c>
      <c r="H168" s="147">
        <v>1.83</v>
      </c>
      <c r="I168" s="87">
        <v>366</v>
      </c>
      <c r="J168" s="118"/>
      <c r="K168" s="118"/>
      <c r="L168" s="118"/>
      <c r="M168" s="118"/>
      <c r="N168" s="118"/>
      <c r="O168" s="118"/>
      <c r="P168" s="118"/>
      <c r="Q168" s="118"/>
      <c r="R168" s="118"/>
      <c r="S168" s="118"/>
      <c r="T168" s="118"/>
      <c r="U168" s="118"/>
    </row>
    <row r="169" spans="1:21" x14ac:dyDescent="0.2">
      <c r="A169" s="155" t="s">
        <v>196</v>
      </c>
      <c r="B169" s="148">
        <v>1843.5</v>
      </c>
      <c r="C169" s="143">
        <v>52.5</v>
      </c>
      <c r="D169" s="144">
        <v>15</v>
      </c>
      <c r="E169" s="143">
        <v>600</v>
      </c>
      <c r="F169" s="145">
        <v>7.5</v>
      </c>
      <c r="G169" s="146">
        <v>975</v>
      </c>
      <c r="H169" s="147">
        <v>1.08</v>
      </c>
      <c r="I169" s="87">
        <v>276</v>
      </c>
      <c r="J169" s="118"/>
      <c r="K169" s="118"/>
      <c r="L169" s="118"/>
      <c r="M169" s="118"/>
      <c r="N169" s="118"/>
      <c r="O169" s="118"/>
      <c r="P169" s="118"/>
      <c r="Q169" s="118"/>
      <c r="R169" s="118"/>
      <c r="S169" s="118"/>
      <c r="T169" s="118"/>
      <c r="U169" s="118"/>
    </row>
    <row r="170" spans="1:21" x14ac:dyDescent="0.2">
      <c r="A170" s="155" t="s">
        <v>187</v>
      </c>
      <c r="B170" s="148">
        <v>1858.5</v>
      </c>
      <c r="C170" s="143">
        <v>67.5</v>
      </c>
      <c r="D170" s="144">
        <v>15</v>
      </c>
      <c r="E170" s="143">
        <v>600</v>
      </c>
      <c r="F170" s="145">
        <v>7.5</v>
      </c>
      <c r="G170" s="146">
        <v>975</v>
      </c>
      <c r="H170" s="147">
        <v>2.4</v>
      </c>
      <c r="I170" s="87">
        <v>480</v>
      </c>
      <c r="J170" s="118"/>
      <c r="K170" s="118"/>
      <c r="L170" s="118"/>
      <c r="M170" s="118"/>
      <c r="N170" s="118"/>
      <c r="O170" s="118"/>
      <c r="P170" s="118"/>
      <c r="Q170" s="118"/>
      <c r="R170" s="118"/>
      <c r="S170" s="118"/>
      <c r="T170" s="118"/>
      <c r="U170" s="118"/>
    </row>
    <row r="171" spans="1:21" x14ac:dyDescent="0.2">
      <c r="A171" s="155" t="s">
        <v>224</v>
      </c>
      <c r="B171" s="142">
        <v>2181.7399999999998</v>
      </c>
      <c r="C171" s="143">
        <v>27.74</v>
      </c>
      <c r="D171" s="144">
        <v>15.6</v>
      </c>
      <c r="E171" s="143">
        <v>624</v>
      </c>
      <c r="F171" s="145">
        <v>7.8</v>
      </c>
      <c r="G171" s="146">
        <v>1014</v>
      </c>
      <c r="H171" s="163">
        <v>2.58</v>
      </c>
      <c r="I171" s="87">
        <v>516</v>
      </c>
      <c r="J171" s="118"/>
      <c r="K171" s="118"/>
      <c r="L171" s="118"/>
      <c r="M171" s="118"/>
      <c r="N171" s="118"/>
      <c r="O171" s="118"/>
      <c r="P171" s="118"/>
      <c r="Q171" s="118"/>
      <c r="R171" s="118"/>
      <c r="S171" s="118"/>
      <c r="T171" s="118"/>
      <c r="U171" s="118"/>
    </row>
    <row r="172" spans="1:21" x14ac:dyDescent="0.2">
      <c r="A172" s="155" t="s">
        <v>161</v>
      </c>
      <c r="B172" s="142">
        <v>2304.66</v>
      </c>
      <c r="C172" s="143">
        <v>156.66</v>
      </c>
      <c r="D172" s="144">
        <v>15.6</v>
      </c>
      <c r="E172" s="143">
        <v>624</v>
      </c>
      <c r="F172" s="145">
        <v>7.8</v>
      </c>
      <c r="G172" s="146">
        <v>1014</v>
      </c>
      <c r="H172" s="147">
        <v>2.6</v>
      </c>
      <c r="I172" s="87">
        <v>510</v>
      </c>
      <c r="J172" s="118"/>
      <c r="K172" s="118"/>
      <c r="L172" s="118"/>
      <c r="M172" s="118"/>
      <c r="N172" s="118"/>
      <c r="O172" s="118"/>
      <c r="P172" s="118"/>
      <c r="Q172" s="118"/>
      <c r="R172" s="118"/>
      <c r="S172" s="118"/>
      <c r="T172" s="118"/>
      <c r="U172" s="118"/>
    </row>
    <row r="173" spans="1:21" x14ac:dyDescent="0.2">
      <c r="A173" s="155" t="s">
        <v>82</v>
      </c>
      <c r="B173" s="142">
        <v>2771.5</v>
      </c>
      <c r="C173" s="143">
        <v>166</v>
      </c>
      <c r="D173" s="144">
        <v>18.8</v>
      </c>
      <c r="E173" s="143">
        <v>750</v>
      </c>
      <c r="F173" s="145">
        <v>9.8000000000000007</v>
      </c>
      <c r="G173" s="146">
        <v>1225.5</v>
      </c>
      <c r="H173" s="147">
        <v>3.2</v>
      </c>
      <c r="I173" s="87">
        <v>630</v>
      </c>
      <c r="J173" s="118"/>
      <c r="K173" s="118"/>
      <c r="L173" s="118"/>
      <c r="M173" s="118"/>
      <c r="N173" s="118"/>
      <c r="O173" s="118"/>
      <c r="P173" s="118"/>
      <c r="Q173" s="118"/>
      <c r="R173" s="118"/>
      <c r="S173" s="118"/>
      <c r="T173" s="118"/>
      <c r="U173" s="118"/>
    </row>
    <row r="174" spans="1:21" x14ac:dyDescent="0.2">
      <c r="A174" s="155" t="s">
        <v>202</v>
      </c>
      <c r="B174" s="148">
        <v>3714</v>
      </c>
      <c r="C174" s="143">
        <v>445.5</v>
      </c>
      <c r="D174" s="144">
        <v>23.7</v>
      </c>
      <c r="E174" s="143">
        <v>948</v>
      </c>
      <c r="F174" s="145">
        <v>11.9</v>
      </c>
      <c r="G174" s="146">
        <v>1540.5</v>
      </c>
      <c r="H174" s="147">
        <v>3.9</v>
      </c>
      <c r="I174" s="87">
        <v>780</v>
      </c>
      <c r="J174" s="118"/>
      <c r="K174" s="118"/>
      <c r="L174" s="118"/>
      <c r="M174" s="118"/>
      <c r="N174" s="118"/>
      <c r="O174" s="118"/>
      <c r="P174" s="118"/>
      <c r="Q174" s="118"/>
      <c r="R174" s="118"/>
      <c r="S174" s="118"/>
      <c r="T174" s="118"/>
      <c r="U174" s="118"/>
    </row>
    <row r="175" spans="1:21" x14ac:dyDescent="0.2">
      <c r="A175" s="155" t="s">
        <v>83</v>
      </c>
      <c r="B175" s="142">
        <v>4248.5</v>
      </c>
      <c r="C175" s="143">
        <v>140</v>
      </c>
      <c r="D175" s="144">
        <v>29.7</v>
      </c>
      <c r="E175" s="143">
        <v>1188</v>
      </c>
      <c r="F175" s="145">
        <v>14.9</v>
      </c>
      <c r="G175" s="146">
        <v>1930.5</v>
      </c>
      <c r="H175" s="147">
        <v>5</v>
      </c>
      <c r="I175" s="87">
        <v>990</v>
      </c>
      <c r="J175" s="118"/>
      <c r="K175" s="118"/>
      <c r="L175" s="118"/>
      <c r="M175" s="118"/>
      <c r="N175" s="118"/>
      <c r="O175" s="118"/>
      <c r="P175" s="118"/>
      <c r="Q175" s="118"/>
      <c r="R175" s="118"/>
      <c r="S175" s="118"/>
      <c r="T175" s="118"/>
      <c r="U175" s="118"/>
    </row>
    <row r="176" spans="1:21" x14ac:dyDescent="0.2">
      <c r="A176" s="155" t="s">
        <v>89</v>
      </c>
      <c r="B176" s="142">
        <v>4420</v>
      </c>
      <c r="C176" s="143">
        <v>280</v>
      </c>
      <c r="D176" s="144">
        <v>30</v>
      </c>
      <c r="E176" s="143">
        <v>1200</v>
      </c>
      <c r="F176" s="145">
        <v>15</v>
      </c>
      <c r="G176" s="146">
        <v>1950</v>
      </c>
      <c r="H176" s="147">
        <v>5</v>
      </c>
      <c r="I176" s="87">
        <v>990</v>
      </c>
      <c r="J176" s="118"/>
      <c r="K176" s="118"/>
      <c r="L176" s="118"/>
      <c r="M176" s="118"/>
      <c r="N176" s="118"/>
      <c r="O176" s="118"/>
      <c r="P176" s="118"/>
      <c r="Q176" s="118"/>
      <c r="R176" s="118"/>
      <c r="S176" s="118"/>
      <c r="T176" s="118"/>
      <c r="U176" s="118"/>
    </row>
    <row r="177" spans="1:21" ht="16" thickBot="1" x14ac:dyDescent="0.25">
      <c r="A177" s="156" t="s">
        <v>170</v>
      </c>
      <c r="B177" s="157"/>
      <c r="C177" s="158"/>
      <c r="D177" s="159"/>
      <c r="E177" s="158"/>
      <c r="F177" s="160"/>
      <c r="G177" s="161"/>
      <c r="H177" s="162"/>
      <c r="I177" s="114"/>
      <c r="J177" s="118"/>
      <c r="K177" s="118"/>
      <c r="L177" s="118"/>
      <c r="M177" s="118"/>
      <c r="N177" s="118"/>
      <c r="O177" s="118"/>
      <c r="P177" s="118"/>
      <c r="Q177" s="118"/>
      <c r="R177" s="118"/>
      <c r="S177" s="118"/>
      <c r="T177" s="118"/>
      <c r="U177" s="118"/>
    </row>
    <row r="178" spans="1:21" x14ac:dyDescent="0.2">
      <c r="J178" s="118"/>
      <c r="K178" s="118"/>
      <c r="L178" s="118"/>
      <c r="M178" s="118"/>
      <c r="N178" s="118"/>
      <c r="O178" s="118"/>
      <c r="P178" s="118"/>
      <c r="Q178" s="118"/>
      <c r="R178" s="118"/>
      <c r="S178" s="118"/>
      <c r="T178" s="118"/>
      <c r="U178" s="118"/>
    </row>
    <row r="179" spans="1:21" ht="47.25" customHeight="1" x14ac:dyDescent="0.3">
      <c r="A179" s="367" t="s">
        <v>100</v>
      </c>
      <c r="B179" s="368"/>
      <c r="C179" s="368"/>
      <c r="D179" s="368"/>
      <c r="E179" s="368"/>
      <c r="F179" s="368"/>
      <c r="G179" s="368"/>
      <c r="H179" s="368"/>
      <c r="I179" s="368"/>
      <c r="J179" s="118"/>
      <c r="K179" s="118"/>
      <c r="L179" s="118"/>
      <c r="M179" s="118"/>
      <c r="N179" s="118"/>
      <c r="O179" s="118"/>
      <c r="P179" s="118"/>
      <c r="Q179" s="118"/>
      <c r="R179" s="118"/>
      <c r="S179" s="118"/>
      <c r="T179" s="118"/>
      <c r="U179" s="118"/>
    </row>
    <row r="180" spans="1:21" x14ac:dyDescent="0.2">
      <c r="A180" s="369" t="s">
        <v>169</v>
      </c>
      <c r="B180" s="369"/>
      <c r="C180" s="369"/>
      <c r="D180" s="369"/>
      <c r="E180" s="369"/>
      <c r="F180" s="369"/>
      <c r="G180" s="369"/>
      <c r="H180" s="369"/>
      <c r="I180" s="369"/>
      <c r="J180" s="118"/>
      <c r="K180" s="118"/>
      <c r="L180" s="118"/>
      <c r="M180" s="118"/>
      <c r="N180" s="118"/>
      <c r="O180" s="118"/>
      <c r="P180" s="118"/>
      <c r="Q180" s="118"/>
      <c r="R180" s="118"/>
      <c r="S180" s="118"/>
      <c r="T180" s="118"/>
      <c r="U180" s="118"/>
    </row>
    <row r="181" spans="1:21" ht="208.5" customHeight="1" thickBot="1" x14ac:dyDescent="0.25">
      <c r="A181" s="370"/>
      <c r="B181" s="370"/>
      <c r="C181" s="370"/>
      <c r="D181" s="370"/>
      <c r="E181" s="370"/>
      <c r="F181" s="370"/>
      <c r="G181" s="370"/>
      <c r="H181" s="370"/>
      <c r="I181" s="370"/>
      <c r="J181" s="118"/>
      <c r="K181" s="118"/>
      <c r="L181" s="118"/>
      <c r="M181" s="118"/>
      <c r="N181" s="118"/>
      <c r="O181" s="118"/>
      <c r="P181" s="118"/>
      <c r="Q181" s="118"/>
      <c r="R181" s="118"/>
      <c r="S181" s="118"/>
      <c r="T181" s="118"/>
      <c r="U181" s="118"/>
    </row>
    <row r="182" spans="1:21" ht="9" customHeight="1" x14ac:dyDescent="0.2">
      <c r="A182" s="32"/>
      <c r="B182" s="32"/>
      <c r="C182" s="32"/>
      <c r="D182" s="32"/>
      <c r="E182" s="32"/>
      <c r="F182" s="32"/>
      <c r="G182" s="32"/>
      <c r="H182" s="32"/>
      <c r="I182" s="32"/>
      <c r="J182" s="118"/>
      <c r="K182" s="118"/>
      <c r="L182" s="118"/>
      <c r="M182" s="118"/>
      <c r="N182" s="118"/>
      <c r="O182" s="118"/>
      <c r="P182" s="118"/>
      <c r="Q182" s="118"/>
      <c r="R182" s="118"/>
      <c r="S182" s="118"/>
      <c r="T182" s="118"/>
      <c r="U182" s="118"/>
    </row>
    <row r="183" spans="1:21" ht="39.75" customHeight="1" x14ac:dyDescent="0.25">
      <c r="A183" s="352" t="s">
        <v>103</v>
      </c>
      <c r="B183" s="353"/>
      <c r="C183" s="353"/>
      <c r="D183" s="353"/>
      <c r="E183" s="353"/>
      <c r="F183" s="353"/>
      <c r="G183" s="353"/>
      <c r="H183" s="353"/>
      <c r="I183" s="353"/>
      <c r="J183" s="118"/>
      <c r="K183" s="118"/>
      <c r="L183" s="118"/>
      <c r="M183" s="118"/>
      <c r="N183" s="118"/>
      <c r="O183" s="118"/>
      <c r="P183" s="118"/>
      <c r="Q183" s="118"/>
      <c r="R183" s="118"/>
      <c r="S183" s="118"/>
      <c r="T183" s="118"/>
      <c r="U183" s="118"/>
    </row>
    <row r="184" spans="1:21" ht="157.5" customHeight="1" x14ac:dyDescent="0.25">
      <c r="A184" s="361" t="s">
        <v>162</v>
      </c>
      <c r="B184" s="362"/>
      <c r="C184" s="362"/>
      <c r="D184" s="362"/>
      <c r="E184" s="362"/>
      <c r="F184" s="362"/>
      <c r="G184" s="362"/>
      <c r="H184" s="362"/>
      <c r="I184" s="362"/>
      <c r="J184" s="118"/>
      <c r="K184" s="118"/>
      <c r="L184" s="118"/>
      <c r="M184" s="118"/>
      <c r="N184" s="118"/>
      <c r="O184" s="118"/>
      <c r="P184" s="118"/>
      <c r="Q184" s="118"/>
      <c r="R184" s="118"/>
      <c r="S184" s="118"/>
      <c r="T184" s="118"/>
      <c r="U184" s="118"/>
    </row>
    <row r="185" spans="1:21" ht="33" thickBot="1" x14ac:dyDescent="0.25">
      <c r="A185" s="40" t="s">
        <v>99</v>
      </c>
      <c r="B185" s="36" t="s">
        <v>81</v>
      </c>
      <c r="C185" s="94" t="s">
        <v>52</v>
      </c>
      <c r="D185" s="95" t="s">
        <v>75</v>
      </c>
      <c r="E185" s="96" t="s">
        <v>76</v>
      </c>
      <c r="F185" s="97" t="s">
        <v>77</v>
      </c>
      <c r="G185" s="98" t="s">
        <v>78</v>
      </c>
      <c r="H185" s="99" t="s">
        <v>79</v>
      </c>
      <c r="I185" s="100" t="s">
        <v>80</v>
      </c>
      <c r="J185" s="118"/>
      <c r="K185" s="118"/>
      <c r="L185" s="118"/>
      <c r="M185" s="118"/>
      <c r="N185" s="118"/>
      <c r="O185" s="118"/>
      <c r="P185" s="118"/>
      <c r="Q185" s="118"/>
      <c r="R185" s="118"/>
      <c r="S185" s="118"/>
      <c r="T185" s="118"/>
      <c r="U185" s="118"/>
    </row>
    <row r="186" spans="1:21" x14ac:dyDescent="0.2">
      <c r="A186" s="65" t="s">
        <v>53</v>
      </c>
      <c r="B186" s="101">
        <v>338.6</v>
      </c>
      <c r="C186" s="78">
        <v>119.85</v>
      </c>
      <c r="D186" s="102">
        <v>1.6</v>
      </c>
      <c r="E186" s="103">
        <v>78.75</v>
      </c>
      <c r="F186" s="104">
        <v>0.7</v>
      </c>
      <c r="G186" s="105">
        <v>91</v>
      </c>
      <c r="H186" s="129">
        <v>0.25</v>
      </c>
      <c r="I186" s="106">
        <v>49</v>
      </c>
      <c r="J186" s="118"/>
      <c r="K186" s="118"/>
      <c r="L186" s="118"/>
      <c r="M186" s="118"/>
      <c r="N186" s="118"/>
      <c r="O186" s="118"/>
      <c r="P186" s="118"/>
      <c r="Q186" s="118"/>
      <c r="R186" s="118"/>
      <c r="S186" s="118"/>
      <c r="T186" s="118"/>
      <c r="U186" s="118"/>
    </row>
    <row r="187" spans="1:21" x14ac:dyDescent="0.2">
      <c r="A187" s="34" t="s">
        <v>192</v>
      </c>
      <c r="B187" s="128">
        <v>573.79999999999995</v>
      </c>
      <c r="C187" s="164">
        <v>67.349999999999994</v>
      </c>
      <c r="D187" s="28">
        <v>3.4</v>
      </c>
      <c r="E187" s="21">
        <v>171.5</v>
      </c>
      <c r="F187" s="30">
        <v>1.7</v>
      </c>
      <c r="G187" s="24">
        <v>222.95</v>
      </c>
      <c r="H187" s="130">
        <v>0.56000000000000005</v>
      </c>
      <c r="I187" s="26">
        <v>112</v>
      </c>
      <c r="J187" s="118"/>
      <c r="K187" s="118"/>
      <c r="L187" s="118"/>
      <c r="M187" s="118"/>
      <c r="N187" s="118"/>
      <c r="O187" s="118"/>
      <c r="P187" s="118"/>
      <c r="Q187" s="118"/>
      <c r="R187" s="118"/>
      <c r="S187" s="118"/>
      <c r="T187" s="118"/>
      <c r="U187" s="118"/>
    </row>
    <row r="188" spans="1:21" ht="16" thickBot="1" x14ac:dyDescent="0.25">
      <c r="A188" s="155" t="s">
        <v>207</v>
      </c>
      <c r="B188" s="128">
        <v>859.64</v>
      </c>
      <c r="C188" s="164">
        <v>33.64</v>
      </c>
      <c r="D188" s="28">
        <v>5.6</v>
      </c>
      <c r="E188" s="21">
        <v>280</v>
      </c>
      <c r="F188" s="30">
        <v>2.8</v>
      </c>
      <c r="G188" s="24">
        <v>364</v>
      </c>
      <c r="H188" s="130">
        <v>0.91</v>
      </c>
      <c r="I188" s="87">
        <v>182</v>
      </c>
      <c r="J188" s="118"/>
      <c r="K188" s="118"/>
      <c r="L188" s="118"/>
      <c r="M188" s="118"/>
      <c r="N188" s="118"/>
      <c r="O188" s="118"/>
      <c r="P188" s="118"/>
      <c r="Q188" s="118"/>
      <c r="R188" s="118"/>
      <c r="S188" s="118"/>
      <c r="T188" s="118"/>
      <c r="U188" s="118"/>
    </row>
    <row r="189" spans="1:21" x14ac:dyDescent="0.2">
      <c r="A189" s="34" t="s">
        <v>47</v>
      </c>
      <c r="B189" s="35">
        <v>915</v>
      </c>
      <c r="C189" s="164">
        <v>96</v>
      </c>
      <c r="D189" s="28">
        <v>5.6</v>
      </c>
      <c r="E189" s="21">
        <v>280</v>
      </c>
      <c r="F189" s="30">
        <v>2.8</v>
      </c>
      <c r="G189" s="105">
        <v>364</v>
      </c>
      <c r="H189" s="130">
        <v>0.9</v>
      </c>
      <c r="I189" s="26">
        <v>175</v>
      </c>
      <c r="J189" s="118"/>
      <c r="K189" s="118"/>
      <c r="L189" s="118"/>
      <c r="M189" s="118"/>
      <c r="N189" s="118"/>
      <c r="O189" s="118"/>
      <c r="P189" s="118"/>
      <c r="Q189" s="118"/>
      <c r="R189" s="118"/>
      <c r="S189" s="118"/>
      <c r="T189" s="118"/>
      <c r="U189" s="118"/>
    </row>
    <row r="190" spans="1:21" x14ac:dyDescent="0.2">
      <c r="A190" s="2" t="s">
        <v>186</v>
      </c>
      <c r="B190" s="35">
        <v>1058.6500000000001</v>
      </c>
      <c r="C190" s="164">
        <v>115.4</v>
      </c>
      <c r="D190" s="28">
        <v>6.5</v>
      </c>
      <c r="E190" s="21">
        <v>323.75</v>
      </c>
      <c r="F190" s="30">
        <v>3.2</v>
      </c>
      <c r="G190" s="24">
        <v>409.5</v>
      </c>
      <c r="H190" s="130">
        <v>1.1000000000000001</v>
      </c>
      <c r="I190" s="26">
        <v>210</v>
      </c>
      <c r="J190" s="118"/>
      <c r="K190" s="118"/>
      <c r="L190" s="118"/>
      <c r="M190" s="118"/>
      <c r="N190" s="118"/>
      <c r="O190" s="118"/>
      <c r="P190" s="118"/>
      <c r="Q190" s="118"/>
      <c r="R190" s="118"/>
      <c r="S190" s="118"/>
      <c r="T190" s="118"/>
      <c r="U190" s="118"/>
    </row>
    <row r="191" spans="1:21" x14ac:dyDescent="0.2">
      <c r="A191" s="2" t="s">
        <v>157</v>
      </c>
      <c r="B191" s="35">
        <v>1482.75</v>
      </c>
      <c r="C191" s="164">
        <v>49.5</v>
      </c>
      <c r="D191" s="28">
        <v>9.6</v>
      </c>
      <c r="E191" s="21">
        <v>481.25</v>
      </c>
      <c r="F191" s="30">
        <v>4.9000000000000004</v>
      </c>
      <c r="G191" s="24">
        <v>637</v>
      </c>
      <c r="H191" s="130">
        <v>1.6</v>
      </c>
      <c r="I191" s="26">
        <v>315</v>
      </c>
      <c r="J191" s="118"/>
      <c r="K191" s="118"/>
      <c r="L191" s="118"/>
      <c r="M191" s="118"/>
      <c r="N191" s="118"/>
      <c r="O191" s="118"/>
      <c r="P191" s="118"/>
      <c r="Q191" s="118"/>
      <c r="R191" s="118"/>
      <c r="S191" s="118"/>
      <c r="T191" s="118"/>
      <c r="U191" s="118"/>
    </row>
    <row r="192" spans="1:21" x14ac:dyDescent="0.2">
      <c r="A192" s="2" t="s">
        <v>92</v>
      </c>
      <c r="B192" s="35">
        <v>1528.3</v>
      </c>
      <c r="C192" s="164">
        <v>19.8</v>
      </c>
      <c r="D192" s="28">
        <v>10</v>
      </c>
      <c r="E192" s="21">
        <v>498.75</v>
      </c>
      <c r="F192" s="30">
        <v>5.0999999999999996</v>
      </c>
      <c r="G192" s="24">
        <v>659.75</v>
      </c>
      <c r="H192" s="130">
        <v>1.8</v>
      </c>
      <c r="I192" s="26">
        <v>350</v>
      </c>
      <c r="J192" s="118"/>
      <c r="K192" s="118"/>
      <c r="L192" s="118"/>
      <c r="M192" s="118"/>
      <c r="N192" s="118"/>
      <c r="O192" s="118"/>
      <c r="P192" s="118"/>
      <c r="Q192" s="118"/>
      <c r="R192" s="118"/>
      <c r="S192" s="118"/>
      <c r="T192" s="118"/>
      <c r="U192" s="118"/>
    </row>
    <row r="193" spans="1:21" x14ac:dyDescent="0.2">
      <c r="A193" s="2" t="s">
        <v>50</v>
      </c>
      <c r="B193" s="35">
        <v>1804.97</v>
      </c>
      <c r="C193" s="164">
        <v>91.72</v>
      </c>
      <c r="D193" s="28">
        <v>11.6</v>
      </c>
      <c r="E193" s="21">
        <v>577.5</v>
      </c>
      <c r="F193" s="30">
        <v>5.8</v>
      </c>
      <c r="G193" s="24">
        <v>750.75</v>
      </c>
      <c r="H193" s="130">
        <v>1.9</v>
      </c>
      <c r="I193" s="26">
        <v>385</v>
      </c>
      <c r="J193" s="118"/>
      <c r="K193" s="118"/>
      <c r="L193" s="118"/>
      <c r="M193" s="118"/>
      <c r="N193" s="118"/>
      <c r="O193" s="118"/>
      <c r="P193" s="118"/>
      <c r="Q193" s="118"/>
      <c r="R193" s="118"/>
      <c r="S193" s="118"/>
      <c r="T193" s="118"/>
      <c r="U193" s="118"/>
    </row>
    <row r="194" spans="1:21" x14ac:dyDescent="0.2">
      <c r="A194" s="2" t="s">
        <v>198</v>
      </c>
      <c r="B194" s="128">
        <v>2224</v>
      </c>
      <c r="C194" s="164">
        <v>43.5</v>
      </c>
      <c r="D194" s="28">
        <v>14.7</v>
      </c>
      <c r="E194" s="21">
        <v>735</v>
      </c>
      <c r="F194" s="30">
        <v>7.4</v>
      </c>
      <c r="G194" s="24">
        <v>955.5</v>
      </c>
      <c r="H194" s="130">
        <v>2.4500000000000002</v>
      </c>
      <c r="I194" s="26">
        <v>490</v>
      </c>
      <c r="J194" s="118"/>
      <c r="K194" s="118"/>
      <c r="L194" s="118"/>
      <c r="M194" s="118"/>
      <c r="N194" s="118"/>
      <c r="O194" s="118"/>
      <c r="P194" s="118"/>
      <c r="Q194" s="118"/>
      <c r="R194" s="118"/>
      <c r="S194" s="118"/>
      <c r="T194" s="118"/>
      <c r="U194" s="118"/>
    </row>
    <row r="195" spans="1:21" x14ac:dyDescent="0.2">
      <c r="A195" s="2" t="s">
        <v>190</v>
      </c>
      <c r="B195" s="128">
        <f>SUM(C195,E195,G195,I195)</f>
        <v>2238.63</v>
      </c>
      <c r="C195" s="164">
        <v>26.98</v>
      </c>
      <c r="D195" s="28">
        <v>14.9</v>
      </c>
      <c r="E195" s="21">
        <v>745.5</v>
      </c>
      <c r="F195" s="30">
        <v>7.5</v>
      </c>
      <c r="G195" s="24">
        <v>969.15</v>
      </c>
      <c r="H195" s="130">
        <v>2.4900000000000002</v>
      </c>
      <c r="I195" s="87">
        <v>497</v>
      </c>
      <c r="J195" s="118"/>
      <c r="K195" s="118"/>
      <c r="L195" s="118"/>
      <c r="M195" s="118"/>
      <c r="N195" s="118"/>
      <c r="O195" s="118"/>
      <c r="P195" s="118"/>
      <c r="Q195" s="118"/>
      <c r="R195" s="118"/>
      <c r="S195" s="118"/>
      <c r="T195" s="118"/>
      <c r="U195" s="118"/>
    </row>
    <row r="196" spans="1:21" x14ac:dyDescent="0.2">
      <c r="A196" s="2" t="s">
        <v>197</v>
      </c>
      <c r="B196" s="128">
        <v>2332.4299999999998</v>
      </c>
      <c r="C196" s="164">
        <v>53.5</v>
      </c>
      <c r="D196" s="28">
        <v>15.3</v>
      </c>
      <c r="E196" s="21">
        <v>764</v>
      </c>
      <c r="F196" s="30">
        <v>7.6</v>
      </c>
      <c r="G196" s="24">
        <v>994</v>
      </c>
      <c r="H196" s="130">
        <v>2.56</v>
      </c>
      <c r="I196" s="26">
        <v>511</v>
      </c>
      <c r="J196" s="118"/>
      <c r="K196" s="118"/>
      <c r="L196" s="118"/>
      <c r="M196" s="118"/>
      <c r="N196" s="118"/>
      <c r="O196" s="118"/>
      <c r="P196" s="118"/>
      <c r="Q196" s="118"/>
      <c r="R196" s="118"/>
      <c r="S196" s="118"/>
      <c r="T196" s="118"/>
      <c r="U196" s="118"/>
    </row>
    <row r="197" spans="1:21" x14ac:dyDescent="0.2">
      <c r="A197" s="155" t="s">
        <v>187</v>
      </c>
      <c r="B197" s="128">
        <v>2337.4299999999998</v>
      </c>
      <c r="C197" s="164">
        <v>67.5</v>
      </c>
      <c r="D197" s="28">
        <v>15.3</v>
      </c>
      <c r="E197" s="21">
        <v>764.75</v>
      </c>
      <c r="F197" s="30">
        <v>7.6</v>
      </c>
      <c r="G197" s="24">
        <v>994.18</v>
      </c>
      <c r="H197" s="130">
        <v>2.56</v>
      </c>
      <c r="I197" s="26">
        <v>511</v>
      </c>
      <c r="J197" s="118"/>
      <c r="K197" s="118"/>
      <c r="L197" s="118"/>
      <c r="M197" s="118"/>
      <c r="N197" s="118"/>
      <c r="O197" s="118"/>
      <c r="P197" s="118"/>
      <c r="Q197" s="118"/>
      <c r="R197" s="118"/>
      <c r="S197" s="118"/>
      <c r="T197" s="118"/>
      <c r="U197" s="118"/>
    </row>
    <row r="198" spans="1:21" x14ac:dyDescent="0.2">
      <c r="A198" s="2" t="s">
        <v>87</v>
      </c>
      <c r="B198" s="35">
        <v>2371.25</v>
      </c>
      <c r="C198" s="164">
        <v>35</v>
      </c>
      <c r="D198" s="28">
        <v>15.8</v>
      </c>
      <c r="E198" s="21">
        <v>787.5</v>
      </c>
      <c r="F198" s="30">
        <v>7.9</v>
      </c>
      <c r="G198" s="24">
        <v>1023.75</v>
      </c>
      <c r="H198" s="130">
        <v>2.6</v>
      </c>
      <c r="I198" s="26">
        <v>525</v>
      </c>
      <c r="J198" s="118"/>
      <c r="K198" s="118"/>
      <c r="L198" s="118"/>
      <c r="M198" s="118"/>
      <c r="N198" s="118"/>
      <c r="O198" s="118"/>
      <c r="P198" s="118"/>
      <c r="Q198" s="118"/>
      <c r="R198" s="118"/>
      <c r="S198" s="118"/>
      <c r="T198" s="118"/>
      <c r="U198" s="118"/>
    </row>
    <row r="199" spans="1:21" x14ac:dyDescent="0.2">
      <c r="A199" s="2" t="s">
        <v>234</v>
      </c>
      <c r="B199" s="128">
        <v>2508.08</v>
      </c>
      <c r="C199" s="164">
        <v>56.23</v>
      </c>
      <c r="D199" s="28">
        <v>16.5</v>
      </c>
      <c r="E199" s="21">
        <v>822.6</v>
      </c>
      <c r="F199" s="30">
        <v>8.1999999999999993</v>
      </c>
      <c r="G199" s="24">
        <v>1069.25</v>
      </c>
      <c r="H199" s="130">
        <v>2.8</v>
      </c>
      <c r="I199" s="26">
        <v>560</v>
      </c>
      <c r="J199" s="118"/>
      <c r="K199" s="118"/>
      <c r="L199" s="118"/>
      <c r="M199" s="118"/>
      <c r="N199" s="118"/>
      <c r="O199" s="118"/>
      <c r="P199" s="118"/>
      <c r="Q199" s="118"/>
      <c r="R199" s="118"/>
      <c r="S199" s="118"/>
      <c r="T199" s="118"/>
      <c r="U199" s="118"/>
    </row>
    <row r="200" spans="1:21" x14ac:dyDescent="0.2">
      <c r="A200" s="2" t="s">
        <v>106</v>
      </c>
      <c r="B200" s="35">
        <v>2553.0299999999997</v>
      </c>
      <c r="C200" s="164">
        <v>559.78</v>
      </c>
      <c r="D200" s="28">
        <v>13.5</v>
      </c>
      <c r="E200" s="21">
        <v>673.75</v>
      </c>
      <c r="F200" s="30">
        <v>6.7</v>
      </c>
      <c r="G200" s="24">
        <v>864.5</v>
      </c>
      <c r="H200" s="130">
        <v>2.2999999999999998</v>
      </c>
      <c r="I200" s="26">
        <v>455</v>
      </c>
      <c r="J200" s="118"/>
      <c r="K200" s="118"/>
      <c r="L200" s="118"/>
      <c r="M200" s="118"/>
      <c r="N200" s="118"/>
      <c r="O200" s="118"/>
      <c r="P200" s="118"/>
      <c r="Q200" s="118"/>
      <c r="R200" s="118"/>
      <c r="S200" s="118"/>
      <c r="T200" s="118"/>
      <c r="U200" s="118"/>
    </row>
    <row r="201" spans="1:21" x14ac:dyDescent="0.2">
      <c r="A201" s="2" t="s">
        <v>85</v>
      </c>
      <c r="B201" s="35">
        <v>2559.25</v>
      </c>
      <c r="C201" s="164">
        <v>27</v>
      </c>
      <c r="D201" s="28">
        <v>17.2</v>
      </c>
      <c r="E201" s="21">
        <v>857.5</v>
      </c>
      <c r="F201" s="30">
        <v>8.6</v>
      </c>
      <c r="G201" s="24">
        <v>1114.75</v>
      </c>
      <c r="H201" s="130">
        <v>2.8</v>
      </c>
      <c r="I201" s="26">
        <v>560</v>
      </c>
      <c r="J201" s="118"/>
      <c r="K201" s="118"/>
      <c r="L201" s="118"/>
      <c r="M201" s="118"/>
      <c r="N201" s="118"/>
      <c r="O201" s="118"/>
      <c r="P201" s="118"/>
      <c r="Q201" s="118"/>
      <c r="R201" s="118"/>
      <c r="S201" s="118"/>
      <c r="T201" s="118"/>
      <c r="U201" s="118"/>
    </row>
    <row r="202" spans="1:21" x14ac:dyDescent="0.2">
      <c r="A202" s="2" t="s">
        <v>84</v>
      </c>
      <c r="B202" s="35">
        <v>3479.44</v>
      </c>
      <c r="C202" s="164">
        <v>93.94</v>
      </c>
      <c r="D202" s="28">
        <v>22.75</v>
      </c>
      <c r="E202" s="21">
        <v>1137.5</v>
      </c>
      <c r="F202" s="30">
        <v>11.38</v>
      </c>
      <c r="G202" s="24">
        <v>1478</v>
      </c>
      <c r="H202" s="130">
        <v>3.9</v>
      </c>
      <c r="I202" s="26">
        <v>770</v>
      </c>
      <c r="J202" s="118"/>
      <c r="K202" s="118"/>
      <c r="L202" s="118"/>
      <c r="M202" s="118"/>
      <c r="N202" s="118"/>
      <c r="O202" s="118"/>
      <c r="P202" s="118"/>
      <c r="Q202" s="118"/>
      <c r="R202" s="118"/>
      <c r="S202" s="118"/>
      <c r="T202" s="118"/>
      <c r="U202" s="118"/>
    </row>
    <row r="203" spans="1:21" x14ac:dyDescent="0.2">
      <c r="A203" s="2" t="s">
        <v>93</v>
      </c>
      <c r="B203" s="35">
        <v>3612</v>
      </c>
      <c r="C203" s="164">
        <v>154</v>
      </c>
      <c r="D203" s="28">
        <v>23.3</v>
      </c>
      <c r="E203" s="21">
        <v>1163.75</v>
      </c>
      <c r="F203" s="30">
        <v>11.7</v>
      </c>
      <c r="G203" s="24">
        <v>1524.25</v>
      </c>
      <c r="H203" s="130">
        <v>3.9</v>
      </c>
      <c r="I203" s="26">
        <v>770</v>
      </c>
      <c r="J203" s="118"/>
      <c r="K203" s="118"/>
      <c r="L203" s="118"/>
      <c r="M203" s="118"/>
      <c r="N203" s="118"/>
      <c r="O203" s="118"/>
      <c r="P203" s="118"/>
      <c r="Q203" s="118"/>
      <c r="R203" s="118"/>
      <c r="S203" s="118"/>
      <c r="T203" s="118"/>
      <c r="U203" s="118"/>
    </row>
    <row r="204" spans="1:21" x14ac:dyDescent="0.2">
      <c r="A204" s="2" t="s">
        <v>91</v>
      </c>
      <c r="B204" s="35">
        <v>3626</v>
      </c>
      <c r="C204" s="164">
        <v>364</v>
      </c>
      <c r="D204" s="28">
        <v>21.9</v>
      </c>
      <c r="E204" s="21">
        <v>1093.75</v>
      </c>
      <c r="F204" s="30">
        <v>11</v>
      </c>
      <c r="G204" s="24">
        <v>1433.25</v>
      </c>
      <c r="H204" s="130">
        <v>3.7</v>
      </c>
      <c r="I204" s="26">
        <v>735</v>
      </c>
      <c r="J204" s="118"/>
      <c r="K204" s="118"/>
      <c r="L204" s="118"/>
      <c r="M204" s="118"/>
      <c r="N204" s="118"/>
      <c r="O204" s="118"/>
      <c r="P204" s="118"/>
      <c r="Q204" s="118"/>
      <c r="R204" s="118"/>
      <c r="S204" s="118"/>
      <c r="T204" s="118"/>
      <c r="U204" s="118"/>
    </row>
    <row r="205" spans="1:21" x14ac:dyDescent="0.2">
      <c r="A205" s="2" t="s">
        <v>230</v>
      </c>
      <c r="B205" s="128">
        <v>3869.46</v>
      </c>
      <c r="C205" s="164">
        <v>37.46</v>
      </c>
      <c r="D205" s="28">
        <v>25.9</v>
      </c>
      <c r="E205" s="21">
        <v>1295</v>
      </c>
      <c r="F205" s="30">
        <v>13</v>
      </c>
      <c r="G205" s="24">
        <v>1683</v>
      </c>
      <c r="H205" s="130">
        <v>4.2699999999999996</v>
      </c>
      <c r="I205" s="26">
        <v>854</v>
      </c>
      <c r="J205" s="118"/>
      <c r="K205" s="118"/>
      <c r="L205" s="118"/>
      <c r="M205" s="118"/>
      <c r="N205" s="118"/>
      <c r="O205" s="118"/>
      <c r="P205" s="118"/>
      <c r="Q205" s="118"/>
      <c r="R205" s="118"/>
      <c r="S205" s="118"/>
      <c r="T205" s="118"/>
      <c r="U205" s="118"/>
    </row>
    <row r="206" spans="1:21" x14ac:dyDescent="0.2">
      <c r="A206" s="2" t="s">
        <v>203</v>
      </c>
      <c r="B206" s="128">
        <v>4535.25</v>
      </c>
      <c r="C206" s="164">
        <v>445.5</v>
      </c>
      <c r="D206" s="28">
        <v>27.7</v>
      </c>
      <c r="E206" s="21">
        <v>1382.5</v>
      </c>
      <c r="F206" s="30">
        <v>13.8</v>
      </c>
      <c r="G206" s="24">
        <v>1797.25</v>
      </c>
      <c r="H206" s="130">
        <v>4.55</v>
      </c>
      <c r="I206" s="87">
        <v>910</v>
      </c>
      <c r="J206" s="118"/>
      <c r="K206" s="118"/>
      <c r="L206" s="118"/>
      <c r="M206" s="118"/>
      <c r="N206" s="118"/>
      <c r="O206" s="118"/>
      <c r="P206" s="118"/>
      <c r="Q206" s="118"/>
      <c r="R206" s="118"/>
      <c r="S206" s="118"/>
      <c r="T206" s="118"/>
      <c r="U206" s="118"/>
    </row>
    <row r="207" spans="1:21" x14ac:dyDescent="0.2">
      <c r="A207" s="34" t="s">
        <v>224</v>
      </c>
      <c r="B207" s="35">
        <v>5449.24</v>
      </c>
      <c r="C207" s="164">
        <v>27.74</v>
      </c>
      <c r="D207" s="28">
        <v>36.4</v>
      </c>
      <c r="E207" s="21">
        <v>1820</v>
      </c>
      <c r="F207" s="30">
        <v>18.600000000000001</v>
      </c>
      <c r="G207" s="24">
        <v>2411.5</v>
      </c>
      <c r="H207" s="130">
        <v>5.95</v>
      </c>
      <c r="I207" s="26">
        <v>1190</v>
      </c>
      <c r="J207" s="118"/>
      <c r="K207" s="118"/>
      <c r="L207" s="118"/>
      <c r="M207" s="118"/>
      <c r="N207" s="118"/>
      <c r="O207" s="118"/>
      <c r="P207" s="118"/>
      <c r="Q207" s="118"/>
      <c r="R207" s="118"/>
      <c r="S207" s="118"/>
      <c r="T207" s="118"/>
      <c r="U207" s="118"/>
    </row>
    <row r="208" spans="1:21" x14ac:dyDescent="0.2">
      <c r="A208" s="34" t="s">
        <v>161</v>
      </c>
      <c r="B208" s="35">
        <v>5558.91</v>
      </c>
      <c r="C208" s="164">
        <v>156.66</v>
      </c>
      <c r="D208" s="28">
        <v>36.200000000000003</v>
      </c>
      <c r="E208" s="21">
        <v>1811.25</v>
      </c>
      <c r="F208" s="30">
        <v>18.2</v>
      </c>
      <c r="G208" s="24">
        <v>2366</v>
      </c>
      <c r="H208" s="130">
        <v>6.1</v>
      </c>
      <c r="I208" s="26">
        <v>1225</v>
      </c>
      <c r="J208" s="118"/>
      <c r="K208" s="118"/>
      <c r="L208" s="118"/>
      <c r="M208" s="118"/>
      <c r="N208" s="118"/>
      <c r="O208" s="118"/>
      <c r="P208" s="118"/>
      <c r="Q208" s="118"/>
      <c r="R208" s="118"/>
      <c r="S208" s="118"/>
      <c r="T208" s="118"/>
      <c r="U208" s="118"/>
    </row>
    <row r="209" spans="1:21" x14ac:dyDescent="0.2">
      <c r="A209" s="34" t="s">
        <v>86</v>
      </c>
      <c r="B209" s="35">
        <v>6667.25</v>
      </c>
      <c r="C209" s="164">
        <v>166</v>
      </c>
      <c r="D209" s="28">
        <v>43.8</v>
      </c>
      <c r="E209" s="21">
        <v>2187.5</v>
      </c>
      <c r="F209" s="30">
        <v>21.9</v>
      </c>
      <c r="G209" s="24">
        <v>2843.75</v>
      </c>
      <c r="H209" s="130">
        <v>7.4</v>
      </c>
      <c r="I209" s="26">
        <v>1470</v>
      </c>
      <c r="J209" s="118"/>
      <c r="K209" s="118"/>
      <c r="L209" s="118"/>
      <c r="M209" s="118"/>
      <c r="N209" s="118"/>
      <c r="O209" s="118"/>
      <c r="P209" s="118"/>
      <c r="Q209" s="118"/>
      <c r="R209" s="118"/>
      <c r="S209" s="118"/>
      <c r="T209" s="118"/>
      <c r="U209" s="118"/>
    </row>
    <row r="210" spans="1:21" x14ac:dyDescent="0.2">
      <c r="A210" s="34" t="s">
        <v>88</v>
      </c>
      <c r="B210" s="35">
        <v>10419</v>
      </c>
      <c r="C210" s="164">
        <v>140</v>
      </c>
      <c r="D210" s="28">
        <v>69.3</v>
      </c>
      <c r="E210" s="21">
        <v>3465</v>
      </c>
      <c r="F210" s="30">
        <v>34.700000000000003</v>
      </c>
      <c r="G210" s="24">
        <v>4504</v>
      </c>
      <c r="H210" s="130">
        <v>11.6</v>
      </c>
      <c r="I210" s="26">
        <v>2310</v>
      </c>
      <c r="J210" s="118"/>
      <c r="K210" s="118"/>
      <c r="L210" s="118"/>
      <c r="M210" s="118"/>
      <c r="N210" s="118"/>
      <c r="O210" s="118"/>
      <c r="P210" s="118"/>
      <c r="Q210" s="118"/>
      <c r="R210" s="118"/>
      <c r="S210" s="118"/>
      <c r="T210" s="118"/>
      <c r="U210" s="118"/>
    </row>
    <row r="211" spans="1:21" x14ac:dyDescent="0.2">
      <c r="A211" s="155" t="s">
        <v>89</v>
      </c>
      <c r="B211" s="35">
        <v>10675</v>
      </c>
      <c r="C211" s="164">
        <v>280</v>
      </c>
      <c r="D211" s="28">
        <v>70</v>
      </c>
      <c r="E211" s="21">
        <v>3500</v>
      </c>
      <c r="F211" s="30">
        <v>35</v>
      </c>
      <c r="G211" s="24">
        <v>4550</v>
      </c>
      <c r="H211" s="130">
        <v>11.7</v>
      </c>
      <c r="I211" s="26">
        <v>2345</v>
      </c>
      <c r="J211" s="118"/>
      <c r="K211" s="118"/>
      <c r="L211" s="118"/>
      <c r="M211" s="118"/>
      <c r="N211" s="118"/>
      <c r="O211" s="118"/>
      <c r="P211" s="118"/>
      <c r="Q211" s="118"/>
      <c r="R211" s="118"/>
      <c r="S211" s="118"/>
      <c r="T211" s="118"/>
      <c r="U211" s="118"/>
    </row>
    <row r="212" spans="1:21" ht="16" thickBot="1" x14ac:dyDescent="0.25">
      <c r="A212" s="17"/>
      <c r="B212" s="35"/>
      <c r="C212" s="165"/>
      <c r="D212" s="29"/>
      <c r="E212" s="22"/>
      <c r="F212" s="31"/>
      <c r="G212" s="25"/>
      <c r="H212" s="131"/>
      <c r="I212" s="27"/>
      <c r="J212" s="118"/>
      <c r="K212" s="118"/>
      <c r="L212" s="118"/>
      <c r="M212" s="118"/>
      <c r="N212" s="118"/>
      <c r="O212" s="118"/>
      <c r="P212" s="118"/>
      <c r="Q212" s="118"/>
      <c r="R212" s="118"/>
      <c r="S212" s="118"/>
      <c r="T212" s="118"/>
      <c r="U212" s="118"/>
    </row>
    <row r="213" spans="1:21" ht="16" thickBot="1" x14ac:dyDescent="0.25">
      <c r="A213" s="17" t="s">
        <v>170</v>
      </c>
      <c r="B213" s="107"/>
      <c r="C213" s="108"/>
      <c r="D213" s="109"/>
      <c r="E213" s="110"/>
      <c r="F213" s="111"/>
      <c r="G213" s="112"/>
      <c r="H213" s="113"/>
      <c r="I213" s="114"/>
      <c r="J213" s="118"/>
      <c r="K213" s="118"/>
      <c r="L213" s="118"/>
      <c r="M213" s="118"/>
      <c r="N213" s="118"/>
      <c r="O213" s="118"/>
      <c r="P213" s="118"/>
      <c r="Q213" s="118"/>
      <c r="R213" s="118"/>
      <c r="S213" s="118"/>
      <c r="T213" s="118"/>
      <c r="U213" s="118"/>
    </row>
    <row r="214" spans="1:21" x14ac:dyDescent="0.2">
      <c r="J214" s="118"/>
      <c r="K214" s="118"/>
      <c r="L214" s="118"/>
      <c r="M214" s="118"/>
      <c r="N214" s="118"/>
      <c r="O214" s="118"/>
      <c r="P214" s="118"/>
      <c r="Q214" s="118"/>
      <c r="R214" s="118"/>
      <c r="S214" s="118"/>
      <c r="T214" s="118"/>
      <c r="U214" s="118"/>
    </row>
    <row r="215" spans="1:21" x14ac:dyDescent="0.2">
      <c r="J215" s="118"/>
      <c r="K215" s="118"/>
      <c r="L215" s="118"/>
      <c r="M215" s="118"/>
      <c r="N215" s="118"/>
      <c r="O215" s="118"/>
      <c r="P215" s="118"/>
      <c r="Q215" s="118"/>
      <c r="R215" s="118"/>
      <c r="S215" s="118"/>
      <c r="T215" s="118"/>
      <c r="U215" s="118"/>
    </row>
    <row r="216" spans="1:21" x14ac:dyDescent="0.2">
      <c r="J216" s="118"/>
      <c r="K216" s="118"/>
      <c r="L216" s="118"/>
      <c r="M216" s="118"/>
      <c r="N216" s="118"/>
      <c r="O216" s="118"/>
      <c r="P216" s="118"/>
      <c r="Q216" s="118"/>
      <c r="R216" s="118"/>
      <c r="S216" s="118"/>
      <c r="T216" s="118"/>
      <c r="U216" s="118"/>
    </row>
    <row r="217" spans="1:21" x14ac:dyDescent="0.2">
      <c r="J217" s="118"/>
      <c r="K217" s="118"/>
      <c r="L217" s="118"/>
      <c r="M217" s="118"/>
      <c r="N217" s="118"/>
      <c r="O217" s="118"/>
      <c r="P217" s="118"/>
      <c r="Q217" s="118"/>
      <c r="R217" s="118"/>
      <c r="S217" s="118"/>
      <c r="T217" s="118"/>
      <c r="U217" s="118"/>
    </row>
    <row r="218" spans="1:21" x14ac:dyDescent="0.2">
      <c r="J218" s="118"/>
      <c r="K218" s="118"/>
      <c r="L218" s="118"/>
      <c r="M218" s="118"/>
      <c r="N218" s="118"/>
      <c r="O218" s="118"/>
      <c r="P218" s="118"/>
      <c r="Q218" s="118"/>
      <c r="R218" s="118"/>
      <c r="S218" s="118"/>
      <c r="T218" s="118"/>
      <c r="U218" s="118"/>
    </row>
    <row r="219" spans="1:21" x14ac:dyDescent="0.2">
      <c r="J219" s="118"/>
      <c r="K219" s="118"/>
      <c r="L219" s="118"/>
      <c r="M219" s="118"/>
      <c r="N219" s="118"/>
      <c r="O219" s="118"/>
      <c r="P219" s="118"/>
      <c r="Q219" s="118"/>
      <c r="R219" s="118"/>
      <c r="S219" s="118"/>
      <c r="T219" s="118"/>
      <c r="U219" s="118"/>
    </row>
    <row r="220" spans="1:21" x14ac:dyDescent="0.2">
      <c r="J220" s="118"/>
      <c r="K220" s="118"/>
      <c r="L220" s="118"/>
      <c r="M220" s="118"/>
      <c r="N220" s="118"/>
      <c r="O220" s="118"/>
      <c r="P220" s="118"/>
      <c r="Q220" s="118"/>
      <c r="R220" s="118"/>
      <c r="S220" s="118"/>
      <c r="T220" s="118"/>
      <c r="U220" s="118"/>
    </row>
    <row r="221" spans="1:21" x14ac:dyDescent="0.2">
      <c r="J221" s="118"/>
      <c r="K221" s="118"/>
      <c r="L221" s="118"/>
      <c r="M221" s="118"/>
      <c r="N221" s="118"/>
      <c r="O221" s="118"/>
      <c r="P221" s="118"/>
      <c r="Q221" s="118"/>
      <c r="R221" s="118"/>
      <c r="S221" s="118"/>
      <c r="T221" s="118"/>
      <c r="U221" s="118"/>
    </row>
    <row r="222" spans="1:21" x14ac:dyDescent="0.2">
      <c r="J222" s="118"/>
      <c r="K222" s="118"/>
      <c r="L222" s="118"/>
      <c r="M222" s="118"/>
      <c r="N222" s="118"/>
      <c r="O222" s="118"/>
      <c r="P222" s="118"/>
      <c r="Q222" s="118"/>
      <c r="R222" s="118"/>
      <c r="S222" s="118"/>
      <c r="T222" s="118"/>
      <c r="U222" s="118"/>
    </row>
    <row r="223" spans="1:21" x14ac:dyDescent="0.2">
      <c r="J223" s="118"/>
      <c r="K223" s="118"/>
      <c r="L223" s="118"/>
      <c r="M223" s="118"/>
      <c r="N223" s="118"/>
      <c r="O223" s="118"/>
      <c r="P223" s="118"/>
      <c r="Q223" s="118"/>
      <c r="R223" s="118"/>
      <c r="S223" s="118"/>
      <c r="T223" s="118"/>
      <c r="U223" s="118"/>
    </row>
    <row r="224" spans="1:21" x14ac:dyDescent="0.2">
      <c r="J224" s="118"/>
      <c r="K224" s="118"/>
      <c r="L224" s="118"/>
      <c r="M224" s="118"/>
      <c r="N224" s="118"/>
      <c r="O224" s="118"/>
      <c r="P224" s="118"/>
      <c r="Q224" s="118"/>
      <c r="R224" s="118"/>
      <c r="S224" s="118"/>
      <c r="T224" s="118"/>
      <c r="U224" s="118"/>
    </row>
    <row r="225" spans="10:21" x14ac:dyDescent="0.2">
      <c r="J225" s="118"/>
      <c r="K225" s="118"/>
      <c r="L225" s="118"/>
      <c r="M225" s="118"/>
      <c r="N225" s="118"/>
      <c r="O225" s="118"/>
      <c r="P225" s="118"/>
      <c r="Q225" s="118"/>
      <c r="R225" s="118"/>
      <c r="S225" s="118"/>
      <c r="T225" s="118"/>
      <c r="U225" s="118"/>
    </row>
    <row r="226" spans="10:21" x14ac:dyDescent="0.2">
      <c r="J226" s="118"/>
      <c r="K226" s="118"/>
      <c r="L226" s="118"/>
      <c r="M226" s="118"/>
      <c r="N226" s="118"/>
      <c r="O226" s="118"/>
      <c r="P226" s="118"/>
      <c r="Q226" s="118"/>
      <c r="R226" s="118"/>
      <c r="S226" s="118"/>
      <c r="T226" s="118"/>
      <c r="U226" s="118"/>
    </row>
    <row r="227" spans="10:21" x14ac:dyDescent="0.2">
      <c r="J227" s="118"/>
      <c r="K227" s="118"/>
      <c r="L227" s="118"/>
      <c r="M227" s="118"/>
      <c r="N227" s="118"/>
      <c r="O227" s="118"/>
      <c r="P227" s="118"/>
      <c r="Q227" s="118"/>
      <c r="R227" s="118"/>
      <c r="S227" s="118"/>
      <c r="T227" s="118"/>
      <c r="U227" s="118"/>
    </row>
    <row r="228" spans="10:21" x14ac:dyDescent="0.2">
      <c r="J228" s="118"/>
      <c r="K228" s="118"/>
      <c r="L228" s="118"/>
      <c r="M228" s="118"/>
      <c r="N228" s="118"/>
      <c r="O228" s="118"/>
      <c r="P228" s="118"/>
      <c r="Q228" s="118"/>
      <c r="R228" s="118"/>
      <c r="S228" s="118"/>
      <c r="T228" s="118"/>
      <c r="U228" s="118"/>
    </row>
    <row r="229" spans="10:21" x14ac:dyDescent="0.2">
      <c r="J229" s="118"/>
      <c r="K229" s="118"/>
      <c r="L229" s="118"/>
      <c r="M229" s="118"/>
      <c r="N229" s="118"/>
      <c r="O229" s="118"/>
      <c r="P229" s="118"/>
      <c r="Q229" s="118"/>
      <c r="R229" s="118"/>
      <c r="S229" s="118"/>
      <c r="T229" s="118"/>
      <c r="U229" s="118"/>
    </row>
    <row r="230" spans="10:21" x14ac:dyDescent="0.2">
      <c r="J230" s="118"/>
      <c r="K230" s="118"/>
      <c r="L230" s="118"/>
      <c r="M230" s="118"/>
      <c r="N230" s="118"/>
      <c r="O230" s="118"/>
      <c r="P230" s="118"/>
      <c r="Q230" s="118"/>
      <c r="R230" s="118"/>
      <c r="S230" s="118"/>
      <c r="T230" s="118"/>
      <c r="U230" s="118"/>
    </row>
    <row r="231" spans="10:21" x14ac:dyDescent="0.2">
      <c r="J231" s="118"/>
      <c r="K231" s="118"/>
      <c r="L231" s="118"/>
      <c r="M231" s="118"/>
      <c r="N231" s="118"/>
      <c r="O231" s="118"/>
      <c r="P231" s="118"/>
      <c r="Q231" s="118"/>
      <c r="R231" s="118"/>
      <c r="S231" s="118"/>
      <c r="T231" s="118"/>
      <c r="U231" s="118"/>
    </row>
    <row r="232" spans="10:21" x14ac:dyDescent="0.2">
      <c r="J232" s="118"/>
      <c r="K232" s="118"/>
      <c r="L232" s="118"/>
      <c r="M232" s="118"/>
      <c r="N232" s="118"/>
      <c r="O232" s="118"/>
      <c r="P232" s="118"/>
      <c r="Q232" s="118"/>
      <c r="R232" s="118"/>
      <c r="S232" s="118"/>
      <c r="T232" s="118"/>
      <c r="U232" s="118"/>
    </row>
    <row r="233" spans="10:21" x14ac:dyDescent="0.2">
      <c r="J233" s="118"/>
      <c r="K233" s="118"/>
      <c r="L233" s="118"/>
      <c r="M233" s="118"/>
      <c r="N233" s="118"/>
      <c r="O233" s="118"/>
      <c r="P233" s="118"/>
      <c r="Q233" s="118"/>
      <c r="R233" s="118"/>
      <c r="S233" s="118"/>
      <c r="T233" s="118"/>
      <c r="U233" s="118"/>
    </row>
    <row r="234" spans="10:21" x14ac:dyDescent="0.2">
      <c r="J234" s="118"/>
      <c r="K234" s="118"/>
      <c r="L234" s="118"/>
      <c r="M234" s="118"/>
      <c r="N234" s="118"/>
      <c r="O234" s="118"/>
      <c r="P234" s="118"/>
      <c r="Q234" s="118"/>
      <c r="R234" s="118"/>
      <c r="S234" s="118"/>
      <c r="T234" s="118"/>
      <c r="U234" s="118"/>
    </row>
    <row r="235" spans="10:21" x14ac:dyDescent="0.2">
      <c r="J235" s="118"/>
      <c r="K235" s="118"/>
      <c r="L235" s="118"/>
      <c r="M235" s="118"/>
      <c r="N235" s="118"/>
      <c r="O235" s="118"/>
      <c r="P235" s="118"/>
      <c r="Q235" s="118"/>
      <c r="R235" s="118"/>
      <c r="S235" s="118"/>
      <c r="T235" s="118"/>
      <c r="U235" s="118"/>
    </row>
  </sheetData>
  <mergeCells count="40">
    <mergeCell ref="A35:I35"/>
    <mergeCell ref="A37:I37"/>
    <mergeCell ref="A38:I38"/>
    <mergeCell ref="A12:I12"/>
    <mergeCell ref="A13:I13"/>
    <mergeCell ref="A15:I15"/>
    <mergeCell ref="A16:I16"/>
    <mergeCell ref="A24:I24"/>
    <mergeCell ref="A184:I184"/>
    <mergeCell ref="A2:I2"/>
    <mergeCell ref="A3:I4"/>
    <mergeCell ref="A7:I8"/>
    <mergeCell ref="A6:I6"/>
    <mergeCell ref="A10:I10"/>
    <mergeCell ref="A18:I18"/>
    <mergeCell ref="A20:I20"/>
    <mergeCell ref="A183:I183"/>
    <mergeCell ref="A47:I47"/>
    <mergeCell ref="A111:I111"/>
    <mergeCell ref="A145:I145"/>
    <mergeCell ref="A179:I179"/>
    <mergeCell ref="A147:I148"/>
    <mergeCell ref="A180:I181"/>
    <mergeCell ref="A48:I49"/>
    <mergeCell ref="A80:I81"/>
    <mergeCell ref="A113:I113"/>
    <mergeCell ref="A146:I146"/>
    <mergeCell ref="A21:I21"/>
    <mergeCell ref="A23:I23"/>
    <mergeCell ref="A45:I45"/>
    <mergeCell ref="A29:I29"/>
    <mergeCell ref="A40:I40"/>
    <mergeCell ref="A26:I26"/>
    <mergeCell ref="A27:I27"/>
    <mergeCell ref="A28:I28"/>
    <mergeCell ref="A31:I31"/>
    <mergeCell ref="A33:I33"/>
    <mergeCell ref="A42:I42"/>
    <mergeCell ref="A43:I43"/>
    <mergeCell ref="A34:I34"/>
  </mergeCells>
  <phoneticPr fontId="6" type="noConversion"/>
  <pageMargins left="0.7" right="0.7" top="0.75" bottom="0.75" header="0.3" footer="0.3"/>
  <pageSetup paperSize="9" orientation="portrait" horizontalDpi="300" verticalDpi="300" r:id="rId1"/>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22"/>
  <sheetViews>
    <sheetView workbookViewId="0">
      <selection activeCell="E79" sqref="E79"/>
    </sheetView>
  </sheetViews>
  <sheetFormatPr baseColWidth="10" defaultColWidth="8.83203125" defaultRowHeight="15" x14ac:dyDescent="0.2"/>
  <sheetData>
    <row r="1" spans="1:1" x14ac:dyDescent="0.2">
      <c r="A1" t="s">
        <v>10</v>
      </c>
    </row>
    <row r="2" spans="1:1" x14ac:dyDescent="0.2">
      <c r="A2" t="s">
        <v>11</v>
      </c>
    </row>
    <row r="3" spans="1:1" x14ac:dyDescent="0.2">
      <c r="A3" t="s">
        <v>12</v>
      </c>
    </row>
    <row r="4" spans="1:1" x14ac:dyDescent="0.2">
      <c r="A4" t="s">
        <v>13</v>
      </c>
    </row>
    <row r="5" spans="1:1" x14ac:dyDescent="0.2">
      <c r="A5" t="s">
        <v>14</v>
      </c>
    </row>
    <row r="6" spans="1:1" x14ac:dyDescent="0.2">
      <c r="A6" t="s">
        <v>15</v>
      </c>
    </row>
    <row r="7" spans="1:1" x14ac:dyDescent="0.2">
      <c r="A7" t="s">
        <v>16</v>
      </c>
    </row>
    <row r="8" spans="1:1" x14ac:dyDescent="0.2">
      <c r="A8" t="s">
        <v>17</v>
      </c>
    </row>
    <row r="9" spans="1:1" x14ac:dyDescent="0.2">
      <c r="A9" t="s">
        <v>18</v>
      </c>
    </row>
    <row r="10" spans="1:1" x14ac:dyDescent="0.2">
      <c r="A10" t="s">
        <v>19</v>
      </c>
    </row>
    <row r="11" spans="1:1" x14ac:dyDescent="0.2">
      <c r="A11" t="s">
        <v>21</v>
      </c>
    </row>
    <row r="12" spans="1:1" x14ac:dyDescent="0.2">
      <c r="A12" t="s">
        <v>22</v>
      </c>
    </row>
    <row r="13" spans="1:1" x14ac:dyDescent="0.2">
      <c r="A13" t="s">
        <v>20</v>
      </c>
    </row>
    <row r="14" spans="1:1" x14ac:dyDescent="0.2">
      <c r="A14" t="s">
        <v>23</v>
      </c>
    </row>
    <row r="15" spans="1:1" x14ac:dyDescent="0.2">
      <c r="A15" t="s">
        <v>24</v>
      </c>
    </row>
    <row r="16" spans="1:1" x14ac:dyDescent="0.2">
      <c r="A16" t="s">
        <v>25</v>
      </c>
    </row>
    <row r="17" spans="1:1" x14ac:dyDescent="0.2">
      <c r="A17" t="s">
        <v>26</v>
      </c>
    </row>
    <row r="18" spans="1:1" x14ac:dyDescent="0.2">
      <c r="A18" t="s">
        <v>27</v>
      </c>
    </row>
    <row r="19" spans="1:1" x14ac:dyDescent="0.2">
      <c r="A19" t="s">
        <v>28</v>
      </c>
    </row>
    <row r="20" spans="1:1" x14ac:dyDescent="0.2">
      <c r="A20" t="s">
        <v>29</v>
      </c>
    </row>
    <row r="21" spans="1:1" x14ac:dyDescent="0.2">
      <c r="A21" t="s">
        <v>30</v>
      </c>
    </row>
    <row r="22" spans="1:1" x14ac:dyDescent="0.2">
      <c r="A22" t="s">
        <v>31</v>
      </c>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X J j U m q C F S m i A A A A 9 Q A A A B I A H A B D b 2 5 m a W c v U G F j a 2 F n Z S 5 4 b W w g o h g A K K A U A A A A A A A A A A A A A A A A A A A A A A A A A A A A h Y 9 B D o I w F E S v Q r q n L X V D y K f E u J X E x G j c N l C h E T 6 G F s v d X H g k r y B G U X c u Z 9 5 b z N y v N 8 j G t g k u u r e m w 5 R E l J N A Y 9 G V B q u U D O 4 Y x i S T s F H F S V U 6 m G S 0 y W j L l N T O n R P G v P f U L 2 j X V 0 x w H r F D v t 4 W t W 4 V + c j m v x w a t E 5 h o Y m E / W u M F D S O q e D T J G B z B 7 n B L x c T e 9 K f E l Z D 4 4 Z e S 4 3 h c g d s j s D e F + Q D U E s D B B Q A A g A I A I 1 y 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c m N S K I p H u A 4 A A A A R A A A A E w A c A E Z v c m 1 1 b G F z L 1 N l Y 3 R p b 2 4 x L m 0 g o h g A K K A U A A A A A A A A A A A A A A A A A A A A A A A A A A A A K 0 5 N L s n M z 1 M I h t C G 1 g B Q S w E C L Q A U A A I A C A C N c m N S a o I V K a I A A A D 1 A A A A E g A A A A A A A A A A A A A A A A A A A A A A Q 2 9 u Z m l n L 1 B h Y 2 t h Z 2 U u e G 1 s U E s B A i 0 A F A A C A A g A j X J j U g / K 6 a u k A A A A 6 Q A A A B M A A A A A A A A A A A A A A A A A 7 g A A A F t D b 2 5 0 Z W 5 0 X 1 R 5 c G V z X S 5 4 b W x Q S w E C L Q A U A A I A C A C N c m 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m 3 5 i A Q s i i 0 S + o S M L v / 5 2 s g A A A A A C A A A A A A A Q Z g A A A A E A A C A A A A B W G E 9 j w T f 5 i w k 1 + n R K C N v 6 t b a 1 O L T i N Y B I x 4 W S b P w q b w A A A A A O g A A A A A I A A C A A A A B U j c a D x / w X K L A r 0 a + B 9 o d a / c m w W b j z U y + C t e 0 U W B 3 Q b V A A A A A n h 4 g V q y A 1 + b T Y P E r l W A 5 1 b h 0 M L G L d d 8 o T i g q y w B Q O U w G A s W E g f d d k + U L g 4 q 1 w q u i P 1 / o h i K G B t P K s c n N h 5 3 m 9 y J j 9 u m V Q N X A s V 2 z E n r e 9 B k A A A A A n I 1 t m N V / Y f P b W t l u h O L R e A K 4 c o H 7 3 r T x a i y U g i D d a m O 2 U 8 + T W j r / j f w l 5 X W m Z t W z 9 P m x l 5 r L 5 w f G a Y C n A r u l 6 < / D a t a M a s h u p > 
</file>

<file path=customXml/itemProps1.xml><?xml version="1.0" encoding="utf-8"?>
<ds:datastoreItem xmlns:ds="http://schemas.openxmlformats.org/officeDocument/2006/customXml" ds:itemID="{2584E0BD-2467-4CDB-8562-86AD4CBA2C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Raw</vt:lpstr>
      <vt:lpstr>Single Application Longevity</vt:lpstr>
      <vt:lpstr>Cost to run Modelling Notes</vt:lpstr>
      <vt:lpstr>Cost to run tables</vt:lpstr>
      <vt:lpstr>Key</vt:lpstr>
      <vt:lpstr>'Data Raw'!Print_Area</vt:lpstr>
      <vt:lpstr>'Single Application Longevity'!Print_Area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Jill Seeman</cp:lastModifiedBy>
  <cp:lastPrinted>2022-11-23T07:17:52Z</cp:lastPrinted>
  <dcterms:created xsi:type="dcterms:W3CDTF">2017-09-16T07:37:30Z</dcterms:created>
  <dcterms:modified xsi:type="dcterms:W3CDTF">2022-11-23T07:20:17Z</dcterms:modified>
</cp:coreProperties>
</file>