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fileSharing readOnlyRecommended="1" userName="Jill Seeman" algorithmName="SHA-512" hashValue="WVBT6fh2yxcH7vY4/urir4tpXEtxFHt3dKaL5bpcnCAqq8iqU8Hhfvnbcq+2ETXlw4Zs1D2djm3JiGC84zrddA==" saltValue="JTIEzL2JGdTDTAuFZAJLeA==" spinCount="100000"/>
  <workbookPr codeName="ThisWorkbook"/>
  <mc:AlternateContent xmlns:mc="http://schemas.openxmlformats.org/markup-compatibility/2006">
    <mc:Choice Requires="x15">
      <x15ac:absPath xmlns:x15ac="http://schemas.microsoft.com/office/spreadsheetml/2010/11/ac" url="/Users/JAS/Downloads/"/>
    </mc:Choice>
  </mc:AlternateContent>
  <xr:revisionPtr revIDLastSave="0" documentId="13_ncr:1_{E2BCA678-010A-C342-A7EA-407AF8BFB715}" xr6:coauthVersionLast="47" xr6:coauthVersionMax="47" xr10:uidLastSave="{00000000-0000-0000-0000-000000000000}"/>
  <bookViews>
    <workbookView xWindow="0" yWindow="500" windowWidth="38400" windowHeight="22260" xr2:uid="{00000000-000D-0000-FFFF-FFFF00000000}"/>
  </bookViews>
  <sheets>
    <sheet name="Data Raw" sheetId="1" r:id="rId1"/>
    <sheet name="Single Application Longevity" sheetId="16" r:id="rId2"/>
    <sheet name="Performacne by type charts 2" sheetId="20" r:id="rId3"/>
    <sheet name="performance by type data" sheetId="19" r:id="rId4"/>
  </sheets>
  <definedNames>
    <definedName name="_xlnm.Print_Area" localSheetId="0">'Data Raw'!$A$1:$H$231</definedName>
    <definedName name="_xlnm.Print_Area" localSheetId="2">'Performacne by type charts 2'!$A$1:$K$139</definedName>
    <definedName name="_xlnm.Print_Area" localSheetId="1">'Single Application Longevity'!$A$1:$I$108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5" i="1" l="1"/>
  <c r="C165" i="1"/>
  <c r="D165" i="1"/>
  <c r="F165" i="1"/>
  <c r="G165" i="1"/>
  <c r="H165" i="1"/>
  <c r="B165" i="1"/>
  <c r="C101" i="1"/>
  <c r="D101" i="1"/>
  <c r="E101" i="1"/>
  <c r="F101" i="1"/>
  <c r="G101" i="1"/>
  <c r="H101" i="1"/>
  <c r="B101" i="1"/>
  <c r="H99" i="1" l="1"/>
  <c r="F100" i="1"/>
  <c r="F99" i="1"/>
  <c r="E100" i="1"/>
  <c r="E99" i="1"/>
  <c r="D100" i="1"/>
  <c r="D99" i="1"/>
  <c r="C100" i="1"/>
  <c r="C99" i="1"/>
  <c r="B100" i="1"/>
  <c r="B99" i="1"/>
  <c r="B98" i="1"/>
  <c r="M60" i="1" l="1"/>
  <c r="M71" i="1"/>
  <c r="M87" i="1"/>
  <c r="M64" i="1"/>
  <c r="M81" i="1"/>
  <c r="M69" i="1"/>
  <c r="F98" i="1"/>
  <c r="E98" i="1"/>
  <c r="D98" i="1"/>
  <c r="C98" i="1"/>
  <c r="H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tc={BD6AE468-BD5F-4AD2-9972-8FD5D7109802}</author>
  </authors>
  <commentList>
    <comment ref="M40" authorId="0" shapeId="0" xr:uid="{00000000-0006-0000-0000-000001000000}">
      <text>
        <r>
          <rPr>
            <b/>
            <sz val="9"/>
            <color rgb="FF000000"/>
            <rFont val="Tahoma"/>
            <family val="2"/>
          </rPr>
          <t>Administrator:</t>
        </r>
        <r>
          <rPr>
            <sz val="9"/>
            <color rgb="FF000000"/>
            <rFont val="Tahoma"/>
            <family val="2"/>
          </rPr>
          <t xml:space="preserve">
</t>
        </r>
        <r>
          <rPr>
            <sz val="9"/>
            <color rgb="FF000000"/>
            <rFont val="Tahoma"/>
            <family val="2"/>
          </rPr>
          <t xml:space="preserve">if lube not tested it will be listed as 2
</t>
        </r>
        <r>
          <rPr>
            <sz val="9"/>
            <color rgb="FF000000"/>
            <rFont val="Tahoma"/>
            <family val="2"/>
          </rPr>
          <t xml:space="preserve"> times its block 4 rate as an approximation.</t>
        </r>
      </text>
    </comment>
    <comment ref="F60" authorId="0" shapeId="0" xr:uid="{00000000-0006-0000-0000-000003000000}">
      <text>
        <r>
          <rPr>
            <b/>
            <sz val="9"/>
            <color indexed="81"/>
            <rFont val="Tahoma"/>
            <family val="2"/>
          </rPr>
          <t>Administrator:</t>
        </r>
        <r>
          <rPr>
            <sz val="9"/>
            <color indexed="81"/>
            <rFont val="Tahoma"/>
            <family val="2"/>
          </rPr>
          <t xml:space="preserve">
stopped at 600km mark in block 5, wear was at 20.6%f or block at that time and 104.3% total - extrapolated to 34.3 and 118% for completion of block 5</t>
        </r>
      </text>
    </comment>
    <comment ref="F65" authorId="0" shapeId="0" xr:uid="{00000000-0006-0000-0000-000004000000}">
      <text>
        <r>
          <rPr>
            <b/>
            <sz val="9"/>
            <color indexed="81"/>
            <rFont val="Tahoma"/>
            <family val="2"/>
          </rPr>
          <t>Administrator:</t>
        </r>
        <r>
          <rPr>
            <sz val="9"/>
            <color indexed="81"/>
            <rFont val="Tahoma"/>
            <family val="2"/>
          </rPr>
          <t xml:space="preserve">
stopped at 400km mark where wear was alread 28.6% = 72.5% extrapolated for block</t>
        </r>
      </text>
    </comment>
    <comment ref="I69" authorId="0" shapeId="0" xr:uid="{00000000-0006-0000-0000-000002000000}">
      <text>
        <r>
          <rPr>
            <b/>
            <sz val="9"/>
            <color indexed="81"/>
            <rFont val="Tahoma"/>
            <family val="2"/>
          </rPr>
          <t>Administrator:</t>
        </r>
        <r>
          <rPr>
            <sz val="9"/>
            <color indexed="81"/>
            <rFont val="Tahoma"/>
            <family val="2"/>
          </rPr>
          <t xml:space="preserve">
3800km but 0.549mm wear. Wld have been at 0.5mm allowance at 3460</t>
        </r>
      </text>
    </comment>
    <comment ref="I82" authorId="1" shapeId="0" xr:uid="{BD6AE468-BD5F-4AD2-9972-8FD5D7109802}">
      <text>
        <t xml:space="preserve">[Threaded comment]
Your version of Excel allows you to read this threaded comment; however, any edits to it will get removed if the file is opened in a newer version of Excel. Learn more: https://go.microsoft.com/fwlink/?linkid=870924
Comment:
    Based on 106.3 to 2000 vs extrapolation
</t>
      </text>
    </comment>
    <comment ref="E130" authorId="0" shapeId="0" xr:uid="{00000000-0006-0000-0000-000005000000}">
      <text>
        <r>
          <rPr>
            <b/>
            <sz val="9"/>
            <color indexed="81"/>
            <rFont val="Tahoma"/>
            <family val="2"/>
          </rPr>
          <t>Administrator:</t>
        </r>
        <r>
          <rPr>
            <sz val="9"/>
            <color indexed="81"/>
            <rFont val="Tahoma"/>
            <family val="2"/>
          </rPr>
          <t xml:space="preserve">
extrapolated from 800km test stop</t>
        </r>
      </text>
    </comment>
  </commentList>
</comments>
</file>

<file path=xl/sharedStrings.xml><?xml version="1.0" encoding="utf-8"?>
<sst xmlns="http://schemas.openxmlformats.org/spreadsheetml/2006/main" count="424" uniqueCount="276">
  <si>
    <t>Lube</t>
  </si>
  <si>
    <t>Rock N Roll Gold</t>
  </si>
  <si>
    <t>Block 1 - No Contamination</t>
  </si>
  <si>
    <t>Squirt</t>
  </si>
  <si>
    <t>White Lightning Epic Ride</t>
  </si>
  <si>
    <t>Smoove</t>
  </si>
  <si>
    <t>Cycle Star Gold</t>
  </si>
  <si>
    <t>Muc Off Hydro Dynamic</t>
  </si>
  <si>
    <t>Muc  Off Nano</t>
  </si>
  <si>
    <t>Block 2 - Dry Cont.</t>
  </si>
  <si>
    <t>Block 3 - No Cont.</t>
  </si>
  <si>
    <t>Block 4 - Wet cont.</t>
  </si>
  <si>
    <t>Block 5 - No Cont.</t>
  </si>
  <si>
    <t>Block 6 - Extreme Cont.</t>
  </si>
  <si>
    <t>Extrapolated chain lifespan - blocks 1-5</t>
  </si>
  <si>
    <t>Wear by block</t>
  </si>
  <si>
    <t>Extrapolated wear based on block 1 only</t>
  </si>
  <si>
    <t>Extrapolated wear based on block 2 only</t>
  </si>
  <si>
    <t>Extrapolated wear Based on Block 4 only</t>
  </si>
  <si>
    <t>Extrapolated wear Based on Block 6 only</t>
  </si>
  <si>
    <t>Muc Off Nano Lube</t>
  </si>
  <si>
    <t xml:space="preserve"> </t>
  </si>
  <si>
    <t>Tru Tension Tungsten All Weather</t>
  </si>
  <si>
    <t>Nix Frix Shun</t>
  </si>
  <si>
    <t xml:space="preserve">Average </t>
  </si>
  <si>
    <t>Tru Tension Tungsten Race (D.A)</t>
  </si>
  <si>
    <t>Silca Hot Melt</t>
  </si>
  <si>
    <t>Top 5 Lubes Avg</t>
  </si>
  <si>
    <t>Worst 5 Lubes Avg</t>
  </si>
  <si>
    <t>Top 2</t>
  </si>
  <si>
    <t>Worst 2</t>
  </si>
  <si>
    <t>Ultegra cassettes block 1 to 5</t>
  </si>
  <si>
    <t>Ultegra chains blocks 1 to 5</t>
  </si>
  <si>
    <t>Ultegra chain rings blocks 1-5</t>
  </si>
  <si>
    <t>Ultegra cassettes extrapolated to 10,000km</t>
  </si>
  <si>
    <t>Ultegra  chains extrapolated to 10,000km</t>
  </si>
  <si>
    <t>Ultegra chain rings extrapolated to 10,000km</t>
  </si>
  <si>
    <t>Dura Ace  chains extrapolated to 10,000km</t>
  </si>
  <si>
    <t>Dura Ace cassettes extrapolated to 10,000km</t>
  </si>
  <si>
    <t>GRX 810 chains extrapolated to 10,000km</t>
  </si>
  <si>
    <t>GRX 810 cassettes extrapolated to 10,000km</t>
  </si>
  <si>
    <t>Ultegra chain rings Dry Contamination Block</t>
  </si>
  <si>
    <t>Blocks 1 to 5 - main test</t>
  </si>
  <si>
    <t>Blocks 2 Dry Contamination</t>
  </si>
  <si>
    <t xml:space="preserve">GRX 810 chains Dry contamination block </t>
  </si>
  <si>
    <t>Block 4 Wet Contamination</t>
  </si>
  <si>
    <t>Block 6 Extreme Contamination</t>
  </si>
  <si>
    <t xml:space="preserve">GRX 810 chains Wet contamination block </t>
  </si>
  <si>
    <t>GRX 810 Chain rings extrapolated to 10,000km</t>
  </si>
  <si>
    <t>GRX 810 Chain ring sextrapolated to 10,000km</t>
  </si>
  <si>
    <t xml:space="preserve">GRX 810 chains Extreme contamination block </t>
  </si>
  <si>
    <t>*If no data as did not make this far in test, double block 2 result*</t>
  </si>
  <si>
    <t>*If no data as did not make this far in test, double block 4 result, or 8x block 2 result</t>
  </si>
  <si>
    <t>GRX 810 cassettes Wet Contamination Block</t>
  </si>
  <si>
    <t>GRX 810 cassettes Dry Contamination Block</t>
  </si>
  <si>
    <t>GRX 810 chain rings Wet  Contamination Block</t>
  </si>
  <si>
    <t>Grx 810 cassettes Extreme Contamination Block</t>
  </si>
  <si>
    <t>GRX 810 chain rings Extreme Contamination Block</t>
  </si>
  <si>
    <t xml:space="preserve">ZFC receives many emails from around the world seeking advice on what lubricant for what event. These range from a key road time trial, to 24 hour mtb to cross continent events to stage races. </t>
  </si>
  <si>
    <t xml:space="preserve">What lubricant for what event can depend on many factors. Not only from how long does lubricant X last in conditions Y, but a persons budget, race strategty (flag to flag or able to swap to fresh chain/s), mechanical confidence and more. </t>
  </si>
  <si>
    <t xml:space="preserve">The new test assess single application longevity for dry road conditions, dry gravel / mtb / cx conditions, and extreme conditions (wet, muddy etc).  </t>
  </si>
  <si>
    <t xml:space="preserve">The test follows a similar protocol as main lubricant test, alternating between larg ring and cogs 4 through six and small chain ring and cogs 1 through 3, with check measures every 150km. </t>
  </si>
  <si>
    <t xml:space="preserve">A new chain is used for single application longevity test, and the lubricant is applied via immersive application. This acts as a double check re initial penetration issues in the main test where the lubricant is applied as per manufacturer instructions. </t>
  </si>
  <si>
    <t xml:space="preserve">Initial test is dry road conditions. After stripping factory grease the chain is check measure for start measure point for that chain (chains do not always come from the factory exactly the same length). </t>
  </si>
  <si>
    <t xml:space="preserve">For the test block, the chain is given a wear rate  allowance of 0.1% (normal recommended chain wear replacment mark is 0.5%, so it is given 20% of the recommended wear replacement mark. </t>
  </si>
  <si>
    <t xml:space="preserve">How long it takes from the JUMP POINT to the end of wear allowance indicates characteristics of that lubricant. Some lubricants remain extremely low friction even in harsh conditions for an impressive time (ie chain coating type lubricant) followed by a very sharp increase once that treatment is done. Other lubricants can show a slow increase in wear from fairly early on but may not exhibit a clear jump point (ie some wet lubricants) - they just slowly continue to degrade. Such lubricants do not have point of sudden friction increase, but instead steadily increase in friction from - sometimes - kilometre zero. </t>
  </si>
  <si>
    <t xml:space="preserve">After dry road conditions test, chain is ulltrasoncially cleaned, re-lubed via immersive application, and subjected to dry contamination test.  Chain is given a 0.1% wear allowance from end of test measure at end of dry road test </t>
  </si>
  <si>
    <t xml:space="preserve">After dry contamination test, chain is ultrasonically cleaned, re-lubed via immersive application, and subjected to extreme contamination test. Chain is given a 0.1% wear allowance from end of test measure from dry contamination block test. </t>
  </si>
  <si>
    <t xml:space="preserve">Depending on the lubricant, it may demonstrate very different performance results in from one test type to another. Some will excell in dry contamination resistance but fall over in wet, or vice versa. This will be key to helping you decide what to prep  for your personal event based on length and expected conditions, and if you need to have a back up in case the conditions are different to what you expected. </t>
  </si>
  <si>
    <r>
      <t xml:space="preserve">Two key points are highlighted from the check measures. The obvious one is how many Km's until the chain reached its wear allowance. </t>
    </r>
    <r>
      <rPr>
        <b/>
        <u/>
        <sz val="12"/>
        <color rgb="FFFF0000"/>
        <rFont val="Calibri"/>
        <family val="2"/>
        <scheme val="minor"/>
      </rPr>
      <t>The second and more important is the "JUMP POINT"</t>
    </r>
    <r>
      <rPr>
        <sz val="12"/>
        <color theme="1"/>
        <rFont val="Calibri"/>
        <family val="2"/>
        <scheme val="minor"/>
      </rPr>
      <t xml:space="preserve">. This is the moment in the test where the chain wear rate measures change from zero or minimal wear, to a notable wear jump. This signifies when the lubricant treatment is effectively done. Whilst it may continue for some hundreds of km's from that point until it reaches wear rate limit, this JUMP POINT denotes when there will be a marked  increase in friction losses for that lubricant. Once hardened steel parts begin to wear at a noticeable rate - friction losses have jumped. </t>
    </r>
  </si>
  <si>
    <t xml:space="preserve">TO THE DATA!      </t>
  </si>
  <si>
    <t>Single Application Longevity - Dry road conditions test</t>
  </si>
  <si>
    <t>Lubricant</t>
  </si>
  <si>
    <t>Single Application Longevity - Dry Gravel / Mtb / CX</t>
  </si>
  <si>
    <t>Single Application Longevity - Extreme Conditions</t>
  </si>
  <si>
    <r>
      <t xml:space="preserve">*Note - despite the test being 250w, which is greater than most average on training rides, the smooth nature of machine run seems to deliver much longer treatment lifespans vs real riding where the sinosoidal loading of pedalling action delivers much greater peak forces even for the same avg power, and the environment - like riding your ergo - has less airborne contamination. Real world road riding vs lab testing tends to indicate that lab test claims for treatment longevity may be around double to triple vs what may be assessed in field testing. Ie in a lab test lubricant may hold its efficiency for 600km before notably increasing, yet on road the chain feels and sounds very dry by 300km and not pleasurable to ride past that point without relubricating  / re-waxing. </t>
    </r>
    <r>
      <rPr>
        <b/>
        <u/>
        <sz val="12"/>
        <color rgb="FFFF0000"/>
        <rFont val="Calibri"/>
        <family val="2"/>
        <scheme val="minor"/>
      </rPr>
      <t xml:space="preserve"> For the Single application test, based on when some clear is beginning, real world training where treatment has moved from silky smooth zone etc, I would suggest real world results treatment lifespan at approx 1/3rd of wear jump point km's attained on test machine</t>
    </r>
    <r>
      <rPr>
        <b/>
        <sz val="12"/>
        <color rgb="FF7030A0"/>
        <rFont val="Calibri"/>
        <family val="2"/>
        <scheme val="minor"/>
      </rPr>
      <t xml:space="preserve">. </t>
    </r>
    <r>
      <rPr>
        <b/>
        <sz val="12"/>
        <color rgb="FF0070C0"/>
        <rFont val="Calibri"/>
        <family val="2"/>
        <scheme val="minor"/>
      </rPr>
      <t>Note ZFC is always conservative re treatment lifespans - real world results will vary depending on your power, riding style, environment - conservative estimate is best as a guide just in case.</t>
    </r>
  </si>
  <si>
    <t>Shimano Factory Grease</t>
  </si>
  <si>
    <t>Silca Synergetic</t>
  </si>
  <si>
    <t>AB Graphene Wax</t>
  </si>
  <si>
    <t>Column1</t>
  </si>
  <si>
    <t>AB Graphene Lube</t>
  </si>
  <si>
    <t>AB  Graphene Lube</t>
  </si>
  <si>
    <t>Single Appliation Longevity - New test protocol as of October 2020 - Much work to be done to re-test existing lubricant test list</t>
  </si>
  <si>
    <t>Latest review charts Data</t>
  </si>
  <si>
    <t>Block 1 wear</t>
  </si>
  <si>
    <t>GRX 810 chains extrapolated to 10,000km2</t>
  </si>
  <si>
    <t>GRX 810 cassettes extrapolated to 10,000km3</t>
  </si>
  <si>
    <t>GRX 810 chains extrapolated to 10,000km4</t>
  </si>
  <si>
    <t>GRX 810 cassettes extrapolated to 10,000km5</t>
  </si>
  <si>
    <t>GRX 810 Chain rings extrapolated to 10,000km6</t>
  </si>
  <si>
    <t>(5000/row i)</t>
  </si>
  <si>
    <t>row i/2</t>
  </si>
  <si>
    <t>row i/6</t>
  </si>
  <si>
    <t>row i x 2</t>
  </si>
  <si>
    <t>row j x 2</t>
  </si>
  <si>
    <t>row k x 2</t>
  </si>
  <si>
    <t>equals row i</t>
  </si>
  <si>
    <t>equals row o</t>
  </si>
  <si>
    <t>equals row o / 6</t>
  </si>
  <si>
    <t>row o x 2</t>
  </si>
  <si>
    <t>row p x 2</t>
  </si>
  <si>
    <t>row q x 2</t>
  </si>
  <si>
    <t>5000 / row k</t>
  </si>
  <si>
    <t>row u / 2</t>
  </si>
  <si>
    <t>row u / 6</t>
  </si>
  <si>
    <t>row u x 2</t>
  </si>
  <si>
    <t>row v x 2</t>
  </si>
  <si>
    <t>row w x 2</t>
  </si>
  <si>
    <t>5000 / row l</t>
  </si>
  <si>
    <t>row AA / 2</t>
  </si>
  <si>
    <t>row AA / 6</t>
  </si>
  <si>
    <t>row AA x 2</t>
  </si>
  <si>
    <t>row AB x 2</t>
  </si>
  <si>
    <t>row AC x 2</t>
  </si>
  <si>
    <t>5000 / row m</t>
  </si>
  <si>
    <t>row AG / 2</t>
  </si>
  <si>
    <t>row AG / 6</t>
  </si>
  <si>
    <t>row AG x 2</t>
  </si>
  <si>
    <t>row AH x 2</t>
  </si>
  <si>
    <t>Row AI x 2</t>
  </si>
  <si>
    <t>Average All lubes</t>
  </si>
  <si>
    <t>Top 5 Drip Lubes</t>
  </si>
  <si>
    <t>Worst 5 Drip Lubes Avg</t>
  </si>
  <si>
    <t>BLOCK 1 - Initial penetration</t>
  </si>
  <si>
    <t>BLOCK 2 - Dry Contamination</t>
  </si>
  <si>
    <t>BLOCK 4 - Wet Contamination</t>
  </si>
  <si>
    <t>Molten Speed Wax Original Formula</t>
  </si>
  <si>
    <t>Ceramic Spd UFO Drip New Formula</t>
  </si>
  <si>
    <t>Revolubes</t>
  </si>
  <si>
    <t xml:space="preserve">Rex Domestique </t>
  </si>
  <si>
    <t>Allied GRAX</t>
  </si>
  <si>
    <t>Rex Black Diamond</t>
  </si>
  <si>
    <t>Rex Black Diamond + Race Day Spray</t>
  </si>
  <si>
    <t>Mspeedwax New Formula</t>
  </si>
  <si>
    <t>Allied Grax</t>
  </si>
  <si>
    <t>Rex Black Diamond + RDS</t>
  </si>
  <si>
    <t>Rex Domestique</t>
  </si>
  <si>
    <t xml:space="preserve">Revolubes </t>
  </si>
  <si>
    <t>Muc Off Ludicrous AF</t>
  </si>
  <si>
    <t>Tru Tension Tungsten Race - (*D.A)</t>
  </si>
  <si>
    <t xml:space="preserve">   </t>
  </si>
  <si>
    <t xml:space="preserve">Dura Ace Chains </t>
  </si>
  <si>
    <t xml:space="preserve">Dura Ace cassettes </t>
  </si>
  <si>
    <t xml:space="preserve">Dura ace chain rings </t>
  </si>
  <si>
    <t>Session S-wax</t>
  </si>
  <si>
    <t>Wolf tooth WT-1</t>
  </si>
  <si>
    <t>Wolf tooth wt-1</t>
  </si>
  <si>
    <t>Session S-Wax</t>
  </si>
  <si>
    <t>Effetto Mariposa Flower Power Wax</t>
  </si>
  <si>
    <t>Effetto Mariposa Flower power wax</t>
  </si>
  <si>
    <t>Rex Wax Race Blend (4+1)</t>
  </si>
  <si>
    <t>Rex Wax - Training blend (11+1)</t>
  </si>
  <si>
    <t>Km's to Wear Rate Jump Point</t>
  </si>
  <si>
    <t>Km's to reach total Wear allowance</t>
  </si>
  <si>
    <t>Real world KM's Adjusted - Wear rate Jump Point</t>
  </si>
  <si>
    <t>Real World Km's to reach total Wear allowance</t>
  </si>
  <si>
    <t>Dura ace chain rings extrapolated to 10,000km</t>
  </si>
  <si>
    <t>Boeshield T9- Aerosol</t>
  </si>
  <si>
    <t>Boeshield T9 - Aerosol</t>
  </si>
  <si>
    <t>Wolf tooth wt-1 on Factory grease</t>
  </si>
  <si>
    <t>Wolf tooth WT-1 on Factory Grease</t>
  </si>
  <si>
    <t>Silca Synerg-E</t>
  </si>
  <si>
    <t>Boeshield T9 -Aerosol</t>
  </si>
  <si>
    <t xml:space="preserve">Muc Off C3 Ceramic Dry </t>
  </si>
  <si>
    <t xml:space="preserve">Silca Super Secret Drip </t>
  </si>
  <si>
    <t>Prestacycle One</t>
  </si>
  <si>
    <t>Dumonde Tech Pro X-Lite</t>
  </si>
  <si>
    <t>NO LUBRICANT</t>
  </si>
  <si>
    <t>Wend Wax test 2 (dissolved in)</t>
  </si>
  <si>
    <t>Wend Wax test 1 - stick only</t>
  </si>
  <si>
    <t>Rex Black Diamond Wax - 11+1 mix</t>
  </si>
  <si>
    <t>Rex Black Diamond Wax - 4+1 Mix</t>
  </si>
  <si>
    <t xml:space="preserve">Finish Line Dry </t>
  </si>
  <si>
    <t>Extrapolation = +28.3%</t>
  </si>
  <si>
    <t xml:space="preserve">Block 3. </t>
  </si>
  <si>
    <t>Block 4</t>
  </si>
  <si>
    <t>Block 6 - change to use a 1.5 multiplication on Block 4</t>
  </si>
  <si>
    <r>
      <rPr>
        <b/>
        <sz val="16"/>
        <color rgb="FFFF00FF"/>
        <rFont val="Calibri"/>
        <family val="2"/>
        <scheme val="minor"/>
      </rPr>
      <t>WAX</t>
    </r>
    <r>
      <rPr>
        <b/>
        <sz val="16"/>
        <color theme="1"/>
        <rFont val="Calibri"/>
        <family val="2"/>
        <scheme val="minor"/>
      </rPr>
      <t xml:space="preserve"> / </t>
    </r>
    <r>
      <rPr>
        <b/>
        <sz val="16"/>
        <color rgb="FF00B050"/>
        <rFont val="Calibri"/>
        <family val="2"/>
        <scheme val="minor"/>
      </rPr>
      <t>Wax</t>
    </r>
    <r>
      <rPr>
        <b/>
        <sz val="16"/>
        <color theme="1"/>
        <rFont val="Calibri"/>
        <family val="2"/>
        <scheme val="minor"/>
      </rPr>
      <t xml:space="preserve"> </t>
    </r>
    <r>
      <rPr>
        <b/>
        <sz val="16"/>
        <color rgb="FF00B050"/>
        <rFont val="Calibri"/>
        <family val="2"/>
        <scheme val="minor"/>
      </rPr>
      <t>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</si>
  <si>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r>
      <rPr>
        <b/>
        <sz val="16"/>
        <color rgb="FFFF00FF"/>
        <rFont val="Calibri"/>
        <family val="2"/>
        <scheme val="minor"/>
      </rPr>
      <t>WAX</t>
    </r>
    <r>
      <rPr>
        <b/>
        <sz val="16"/>
        <color theme="1"/>
        <rFont val="Calibri"/>
        <family val="2"/>
        <scheme val="minor"/>
      </rPr>
      <t xml:space="preserve"> /</t>
    </r>
    <r>
      <rPr>
        <b/>
        <sz val="16"/>
        <color rgb="FF00B050"/>
        <rFont val="Calibri"/>
        <family val="2"/>
        <scheme val="minor"/>
      </rPr>
      <t xml:space="preserve"> Wax DRIP /</t>
    </r>
    <r>
      <rPr>
        <b/>
        <sz val="16"/>
        <color theme="1"/>
        <rFont val="Calibri"/>
        <family val="2"/>
        <scheme val="minor"/>
      </rPr>
      <t xml:space="preserve"> </t>
    </r>
    <r>
      <rPr>
        <b/>
        <sz val="16"/>
        <color rgb="FF00B0F0"/>
        <rFont val="Calibri"/>
        <family val="2"/>
        <scheme val="minor"/>
      </rPr>
      <t xml:space="preserve">DRIP - WET </t>
    </r>
    <r>
      <rPr>
        <b/>
        <sz val="16"/>
        <color theme="1"/>
        <rFont val="Calibri"/>
        <family val="2"/>
        <scheme val="minor"/>
      </rPr>
      <t xml:space="preserve">/ </t>
    </r>
    <r>
      <rPr>
        <b/>
        <sz val="16"/>
        <color rgb="FFFF0000"/>
        <rFont val="Calibri"/>
        <family val="2"/>
        <scheme val="minor"/>
      </rPr>
      <t>GREASE</t>
    </r>
  </si>
  <si>
    <t>Block 5</t>
  </si>
  <si>
    <t>Extrapolation = -3.0%</t>
  </si>
  <si>
    <t>Block 6</t>
  </si>
  <si>
    <t>Only one wet lubricant has been tested in block 6 - insufficient for data average extrapolation.</t>
  </si>
  <si>
    <t>Finish line Ceramic Wax (unable to extrapolate data)</t>
  </si>
  <si>
    <t xml:space="preserve">Silca Hot wax X </t>
  </si>
  <si>
    <t xml:space="preserve">Silca Hot wax X  </t>
  </si>
  <si>
    <t>Block 4 wear</t>
  </si>
  <si>
    <t>Immersive wax</t>
  </si>
  <si>
    <t xml:space="preserve">BLOCK 6 - Extreme cont </t>
  </si>
  <si>
    <t>Block 2 wear</t>
  </si>
  <si>
    <t>Hot Wax X</t>
  </si>
  <si>
    <t>Block 1-3 wear</t>
  </si>
  <si>
    <t>Finish Line Wet (green bottle)</t>
  </si>
  <si>
    <t>Friction / wear test - cumulative wear - Main test protocol</t>
  </si>
  <si>
    <t xml:space="preserve">Candle wax </t>
  </si>
  <si>
    <t>Ceramic Speed Wet Conditions</t>
  </si>
  <si>
    <t>Singer General Purpose ($6.95)</t>
  </si>
  <si>
    <t>Singer general purpose ($6.95)</t>
  </si>
  <si>
    <t xml:space="preserve">Ceramic Speed Wet Conditions </t>
  </si>
  <si>
    <t>Ceramic Speed UFO Drip All conditions</t>
  </si>
  <si>
    <t>Cyclon All weather</t>
  </si>
  <si>
    <t xml:space="preserve">Airolube </t>
  </si>
  <si>
    <t>Airolube</t>
  </si>
  <si>
    <t>Finish Line Halo IM wax (*RE-Test TBA)</t>
  </si>
  <si>
    <t>Finish Line Halo Drip wax (*Re-Test TBA)</t>
  </si>
  <si>
    <t>*D.A = Re lube applications doubled</t>
  </si>
  <si>
    <t xml:space="preserve">Red = extrapolated data as test stopped before testing this block. </t>
  </si>
  <si>
    <t>*E.A = Extended application intervals</t>
  </si>
  <si>
    <t>See Below Wear by block data table for current extrapolations.</t>
  </si>
  <si>
    <t xml:space="preserve">Main test protocol  - What does the data mean? </t>
  </si>
  <si>
    <t xml:space="preserve">What does the data mean?  The recommended time to replace your chain is at 0.5% elongation wear. This is the benchmark used in the zfc main test. </t>
  </si>
  <si>
    <t>As such, 0.5% elongation wear = 100% wear in the data tables below. So a result of say 50% means the chain has been worn halfway to the 0.5% wear replacement mark</t>
  </si>
  <si>
    <t>And 150% wear would mean the chain is worn to 0.75% so is 50% past the recommended time to replace your chain to prevent accelerated wear to your cassette / chainrings</t>
  </si>
  <si>
    <t>The ZFC test is a difficult test. Each block is 1000km, and alternates between clean and contamination blocks. Most facilities lubricant tests are very short (hours).</t>
  </si>
  <si>
    <t>Wheras most ZFC tests last from 3000 to 6000km. There are re lubrication intervals, but NO cleaning during main test - it is up to the lubricant to resist becoming abrasive.</t>
  </si>
  <si>
    <t xml:space="preserve">Assessing a lubricants performance via wear correlation is a blunt tool. It cannot directly predict efficiency (speed). Ie if two lubricants return similar wear rate results, </t>
  </si>
  <si>
    <t>the ZFC test cannot say which may be 5w loss lube or a 6w or 4w etc. As a blunt tool to measure performance, we are looking for large differences in wear rate, as a high wear</t>
  </si>
  <si>
    <t xml:space="preserve">rate denotes rapid wear of the chains steel parts, and it flat out takes friction to wear steel at a notable rate. So a 12% vs 15% result - I don’t care. </t>
  </si>
  <si>
    <t xml:space="preserve">But a 10% vs 30% result is quite a signicant difference. And results of very low vs very high wear rates - it is just EXTREMELY UNLIKELY that a "lubricant" rapidly eating its </t>
  </si>
  <si>
    <t xml:space="preserve">way though your chains hardened steel parts is a low friction lubricant. As such, the LOWER the % numbers, the better, as this is lower wear. </t>
  </si>
  <si>
    <t>Also look for notable changes by Block. Ie if a lubricant is impressive in block 1, but increases notably in block 2 - then it has absorbed a lot of contamination and become abrasive</t>
  </si>
  <si>
    <t xml:space="preserve">The test is just a Tacx Neo smart trainer set to 250w resistance, driven by an industrial motor at 100 cadence. So it is an actual bicycle drivetrain. </t>
  </si>
  <si>
    <t xml:space="preserve">So the chain, and its lubricant - is being tested in its ACTUAL use case, not some esoteric efficiency test method. </t>
  </si>
  <si>
    <t>If a lubricant shows high chain wear in this test, it is EXTREMELY unlikely to be a high performing product in your cycling.  If you are happy with a product that tests poorly here,</t>
  </si>
  <si>
    <t xml:space="preserve">you will do cartwheels of joy if you switched to a high performing product of your preference (wet, wax, wax drip etc). </t>
  </si>
  <si>
    <t xml:space="preserve">*Before you email me about the great results you have had with X poor result lubricant - pls not that getting 10,000km from a chain is easy if you run it WAY past recommended </t>
  </si>
  <si>
    <t xml:space="preserve">0.5% wear mark. And or if you flush clean your chains every week to reset contamination. I would get about 60,000km if I took an Mspeedwax / Hot Melt / Rex BD chain to 2%. </t>
  </si>
  <si>
    <t xml:space="preserve">The test is a true like for like benchmark. The lubricants are tested at same load, same intervals, same contamination introduced at the same time and same amount. </t>
  </si>
  <si>
    <t xml:space="preserve">The wear rates are a true reflection of one lubricants performance vs another, as a bicycle chain lubricant, in its actual use case on a bicycle drivetrain. </t>
  </si>
  <si>
    <t xml:space="preserve">At the bottom of the lubricant test page on website is the full test brief if you wish to read the full test protocol and deeper information. </t>
  </si>
  <si>
    <t xml:space="preserve">Private Immersive wax </t>
  </si>
  <si>
    <t>Private test - wet lubricant</t>
  </si>
  <si>
    <t>Private immersive wax</t>
  </si>
  <si>
    <t>Private Immersive wax (2)</t>
  </si>
  <si>
    <t>Private immersive wax (2)</t>
  </si>
  <si>
    <t>Private test wet lubricant (2)</t>
  </si>
  <si>
    <t>Private test - wet lubricant (1)</t>
  </si>
  <si>
    <t>Private wax drip (1)</t>
  </si>
  <si>
    <t>Private Immersive wax (3)</t>
  </si>
  <si>
    <t>Tunap Eco</t>
  </si>
  <si>
    <t>Block avg</t>
  </si>
  <si>
    <t>Wet lubricants Extrapolation update - Nov 2024</t>
  </si>
  <si>
    <t>Average All Wet Block 2 - %</t>
  </si>
  <si>
    <t>Wax drip</t>
  </si>
  <si>
    <t>Wet Drip</t>
  </si>
  <si>
    <t>All</t>
  </si>
  <si>
    <t>BLOCK 3</t>
  </si>
  <si>
    <t>Average All Wet Block 1 - 10.8%</t>
  </si>
  <si>
    <t>Average All wet Block 2 = 53.1%</t>
  </si>
  <si>
    <t>Average all wet Block 3 = 38.8%</t>
  </si>
  <si>
    <t>Extrapolation = -14.3%</t>
  </si>
  <si>
    <t>Average all tested wet block 4 = 79.2</t>
  </si>
  <si>
    <t>Average All wet block 2 = 53.1%</t>
  </si>
  <si>
    <t>Extrapolation = + 26.1%</t>
  </si>
  <si>
    <t>Tunap Eco (on test)</t>
  </si>
  <si>
    <t xml:space="preserve">Too small data (only 3) </t>
  </si>
  <si>
    <t>Use their block 3 wear rate (very optimistic</t>
  </si>
  <si>
    <t>Extrapolation =  use block 3</t>
  </si>
  <si>
    <t>Wax drip lubricants Extrapolation update - Nov 2024</t>
  </si>
  <si>
    <t>Average All Wax Block 1 - 9.7%</t>
  </si>
  <si>
    <t xml:space="preserve">Average All Wax Block 2 - </t>
  </si>
  <si>
    <t xml:space="preserve">Extrapolation = </t>
  </si>
  <si>
    <t xml:space="preserve">Average All wax Block 2 = </t>
  </si>
  <si>
    <t>Average all wax Block 3 =</t>
  </si>
  <si>
    <t>Average All wax block 2 = 9.7%</t>
  </si>
  <si>
    <t>Average all tested wax block 4 = 39.9</t>
  </si>
  <si>
    <t>Extrapolation = + 30.2%</t>
  </si>
  <si>
    <t>Average all wax tested block 4 = 39.9%</t>
  </si>
  <si>
    <t>Average all wax tested block 5 = 23.8%</t>
  </si>
  <si>
    <t>Extrapolation = -16.1% reduction vs block 4</t>
  </si>
  <si>
    <t>Average all wet tested block 6 = 40.6%</t>
  </si>
  <si>
    <t>Extrapolation = + 0.7%  vs block 4</t>
  </si>
  <si>
    <t>Immersive wax (excluding Finish line halo</t>
  </si>
  <si>
    <t>Block 5 - use block 3</t>
  </si>
  <si>
    <t>Block 6 - avg all tested = 37.4 - use this except for AB graphen wax - use block 4</t>
  </si>
  <si>
    <t xml:space="preserve">BLOCK 1-6 Main test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</si>
</sst>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00"/>
    <numFmt numFmtId="167" formatCode="0.0"/>
  </numFmts>
  <fonts count="59"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0070C0"/>
      <name val="Calibri"/>
      <family val="2"/>
      <scheme val="minor"/>
    </font>
    <font>
      <b/>
      <sz val="11"/>
      <color rgb="FF7030A0"/>
      <name val="Calibri"/>
      <family val="2"/>
      <scheme val="minor"/>
    </font>
    <font>
      <b/>
      <sz val="14"/>
      <color theme="1"/>
      <name val="Calibri"/>
      <family val="2"/>
      <scheme val="minor"/>
    </font>
    <font>
      <sz val="12"/>
      <color theme="1"/>
      <name val="Calibri"/>
      <family val="2"/>
      <scheme val="minor"/>
    </font>
    <font>
      <b/>
      <sz val="11"/>
      <color rgb="FFFF0000"/>
      <name val="Calibri"/>
      <family val="2"/>
      <scheme val="minor"/>
    </font>
    <font>
      <sz val="11"/>
      <color rgb="FFFF0000"/>
      <name val="Calibri"/>
      <family val="2"/>
      <scheme val="minor"/>
    </font>
    <font>
      <b/>
      <sz val="14"/>
      <color rgb="FF0070C0"/>
      <name val="Calibri"/>
      <family val="2"/>
      <scheme val="minor"/>
    </font>
    <font>
      <b/>
      <sz val="12"/>
      <color rgb="FF0070C0"/>
      <name val="Calibri"/>
      <family val="2"/>
      <scheme val="minor"/>
    </font>
    <font>
      <sz val="12"/>
      <color rgb="FFFF0000"/>
      <name val="Calibri"/>
      <family val="2"/>
      <scheme val="minor"/>
    </font>
    <font>
      <b/>
      <u/>
      <sz val="12"/>
      <color rgb="FFFF0000"/>
      <name val="Calibri"/>
      <family val="2"/>
      <scheme val="minor"/>
    </font>
    <font>
      <sz val="11"/>
      <color rgb="FF7030A0"/>
      <name val="Calibri"/>
      <family val="2"/>
      <scheme val="minor"/>
    </font>
    <font>
      <b/>
      <sz val="18"/>
      <color theme="0"/>
      <name val="Calibri"/>
      <family val="2"/>
      <scheme val="minor"/>
    </font>
    <font>
      <sz val="18"/>
      <color theme="1"/>
      <name val="Calibri"/>
      <family val="2"/>
      <scheme val="minor"/>
    </font>
    <font>
      <sz val="22"/>
      <color theme="5"/>
      <name val="Bahnschrift"/>
      <family val="2"/>
    </font>
    <font>
      <u/>
      <sz val="22"/>
      <color theme="5"/>
      <name val="Berlin Sans FB"/>
      <family val="2"/>
    </font>
    <font>
      <b/>
      <sz val="12"/>
      <color rgb="FF7030A0"/>
      <name val="Calibri"/>
      <family val="2"/>
      <scheme val="minor"/>
    </font>
    <font>
      <sz val="12"/>
      <color rgb="FF7030A0"/>
      <name val="Calibri"/>
      <family val="2"/>
      <scheme val="minor"/>
    </font>
    <font>
      <b/>
      <sz val="18"/>
      <color rgb="FFFFC000"/>
      <name val="Calibri"/>
      <family val="2"/>
      <scheme val="minor"/>
    </font>
    <font>
      <sz val="18"/>
      <color rgb="FFFFC000"/>
      <name val="Calibri"/>
      <family val="2"/>
      <scheme val="minor"/>
    </font>
    <font>
      <sz val="14"/>
      <color theme="1"/>
      <name val="Calibri"/>
      <family val="2"/>
      <scheme val="minor"/>
    </font>
    <font>
      <b/>
      <sz val="14"/>
      <color rgb="FF7030A0"/>
      <name val="Calibri"/>
      <family val="2"/>
      <scheme val="minor"/>
    </font>
    <font>
      <sz val="11"/>
      <color rgb="FF0070C0"/>
      <name val="Calibri"/>
      <family val="2"/>
      <scheme val="minor"/>
    </font>
    <font>
      <b/>
      <sz val="14"/>
      <color theme="0"/>
      <name val="Calibri"/>
      <family val="2"/>
      <scheme val="minor"/>
    </font>
    <font>
      <sz val="14"/>
      <color theme="0"/>
      <name val="Calibri"/>
      <family val="2"/>
      <scheme val="minor"/>
    </font>
    <font>
      <b/>
      <i/>
      <sz val="14"/>
      <color rgb="FFFFC000"/>
      <name val="Calibri"/>
      <family val="2"/>
      <scheme val="minor"/>
    </font>
    <font>
      <sz val="14"/>
      <color rgb="FFFF0000"/>
      <name val="Calibri"/>
      <family val="2"/>
      <scheme val="minor"/>
    </font>
    <font>
      <b/>
      <sz val="26"/>
      <color theme="1"/>
      <name val="Calibri"/>
      <family val="2"/>
      <scheme val="minor"/>
    </font>
    <font>
      <b/>
      <sz val="20"/>
      <color theme="1"/>
      <name val="Calibri"/>
      <family val="2"/>
      <scheme val="minor"/>
    </font>
    <font>
      <b/>
      <sz val="14"/>
      <color rgb="FFFF00FF"/>
      <name val="Calibri"/>
      <family val="2"/>
      <scheme val="minor"/>
    </font>
    <font>
      <b/>
      <sz val="14"/>
      <color rgb="FF00B0F0"/>
      <name val="Calibri"/>
      <family val="2"/>
      <scheme val="minor"/>
    </font>
    <font>
      <b/>
      <sz val="14"/>
      <color rgb="FF00B050"/>
      <name val="Calibri"/>
      <family val="2"/>
      <scheme val="minor"/>
    </font>
    <font>
      <b/>
      <sz val="14"/>
      <color rgb="FFFF0000"/>
      <name val="Calibri"/>
      <family val="2"/>
      <scheme val="minor"/>
    </font>
    <font>
      <b/>
      <sz val="16"/>
      <color theme="1"/>
      <name val="Calibri"/>
      <family val="2"/>
      <scheme val="minor"/>
    </font>
    <font>
      <b/>
      <sz val="16"/>
      <color rgb="FFFF00FF"/>
      <name val="Calibri"/>
      <family val="2"/>
      <scheme val="minor"/>
    </font>
    <font>
      <b/>
      <sz val="16"/>
      <color rgb="FF00B050"/>
      <name val="Calibri"/>
      <family val="2"/>
      <scheme val="minor"/>
    </font>
    <font>
      <b/>
      <sz val="16"/>
      <color rgb="FF00B0F0"/>
      <name val="Calibri"/>
      <family val="2"/>
      <scheme val="minor"/>
    </font>
    <font>
      <b/>
      <sz val="16"/>
      <color rgb="FFFF0000"/>
      <name val="Calibri"/>
      <family val="2"/>
      <scheme val="minor"/>
    </font>
    <font>
      <b/>
      <i/>
      <sz val="14"/>
      <color rgb="FF7030A0"/>
      <name val="Calibri"/>
      <family val="2"/>
      <scheme val="minor"/>
    </font>
    <font>
      <b/>
      <sz val="14"/>
      <color theme="9" tint="-0.249977111117893"/>
      <name val="Calibri"/>
      <family val="2"/>
      <scheme val="minor"/>
    </font>
    <font>
      <sz val="18"/>
      <color rgb="FFFFFF00"/>
      <name val="Calibri"/>
      <family val="2"/>
      <scheme val="minor"/>
    </font>
    <font>
      <sz val="18"/>
      <color rgb="FF00B0F0"/>
      <name val="Calibri"/>
      <family val="2"/>
      <scheme val="minor"/>
    </font>
    <font>
      <b/>
      <sz val="14"/>
      <color theme="8"/>
      <name val="Calibri"/>
      <family val="2"/>
      <scheme val="minor"/>
    </font>
    <font>
      <b/>
      <sz val="14"/>
      <color theme="5"/>
      <name val="Calibri"/>
      <family val="2"/>
      <scheme val="minor"/>
    </font>
    <font>
      <sz val="18"/>
      <color theme="5"/>
      <name val="Calibri"/>
      <family val="2"/>
      <scheme val="minor"/>
    </font>
    <font>
      <b/>
      <sz val="14"/>
      <color rgb="FFFFFF00"/>
      <name val="Calibri"/>
      <family val="2"/>
      <scheme val="minor"/>
    </font>
    <font>
      <b/>
      <sz val="14"/>
      <color theme="9"/>
      <name val="Calibri"/>
      <family val="2"/>
      <scheme val="minor"/>
    </font>
    <font>
      <sz val="18"/>
      <color theme="9"/>
      <name val="Calibri"/>
      <family val="2"/>
      <scheme val="minor"/>
    </font>
    <font>
      <sz val="18"/>
      <color theme="0"/>
      <name val="Calibri"/>
      <family val="2"/>
      <scheme val="minor"/>
    </font>
    <font>
      <sz val="18"/>
      <color rgb="FF7030A0"/>
      <name val="Calibri"/>
      <family val="2"/>
      <scheme val="minor"/>
    </font>
    <font>
      <sz val="18"/>
      <color theme="8"/>
      <name val="Calibri"/>
      <family val="2"/>
      <scheme val="minor"/>
    </font>
    <font>
      <sz val="18"/>
      <color rgb="FFFF0000"/>
      <name val="Calibri"/>
      <family val="2"/>
      <scheme val="minor"/>
    </font>
    <font>
      <b/>
      <sz val="9"/>
      <color rgb="FF000000"/>
      <name val="Tahoma"/>
      <family val="2"/>
    </font>
    <font>
      <sz val="9"/>
      <color rgb="FF000000"/>
      <name val="Tahoma"/>
      <family val="2"/>
    </font>
  </fonts>
  <fills count="11">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rgb="FFFFFFCC"/>
        <bgColor indexed="64"/>
      </patternFill>
    </fill>
    <fill>
      <patternFill patternType="solid">
        <fgColor theme="0" tint="-0.499984740745262"/>
        <bgColor indexed="64"/>
      </patternFill>
    </fill>
    <fill>
      <patternFill patternType="solid">
        <fgColor rgb="FF00FF00"/>
        <bgColor indexed="64"/>
      </patternFill>
    </fill>
    <fill>
      <patternFill patternType="solid">
        <fgColor rgb="FFFFFF00"/>
        <bgColor indexed="64"/>
      </patternFill>
    </fill>
    <fill>
      <patternFill patternType="solid">
        <fgColor rgb="FFFFFFFF"/>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right/>
      <top style="medium">
        <color indexed="64"/>
      </top>
      <bottom/>
      <diagonal/>
    </border>
    <border>
      <left style="medium">
        <color auto="1"/>
      </left>
      <right/>
      <top style="thin">
        <color auto="1"/>
      </top>
      <bottom style="medium">
        <color auto="1"/>
      </bottom>
      <diagonal/>
    </border>
    <border>
      <left style="medium">
        <color indexed="64"/>
      </left>
      <right/>
      <top style="medium">
        <color indexed="64"/>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330">
    <xf numFmtId="0" fontId="0" fillId="0" borderId="0" xfId="0"/>
    <xf numFmtId="0" fontId="0" fillId="0" borderId="0" xfId="0" applyAlignment="1">
      <alignment horizontal="center"/>
    </xf>
    <xf numFmtId="0" fontId="6" fillId="6" borderId="28" xfId="0" applyFont="1" applyFill="1" applyBorder="1"/>
    <xf numFmtId="0" fontId="0" fillId="3" borderId="0" xfId="0" applyFill="1" applyAlignment="1">
      <alignment horizontal="center"/>
    </xf>
    <xf numFmtId="0" fontId="6" fillId="6" borderId="29" xfId="0" applyFont="1" applyFill="1" applyBorder="1"/>
    <xf numFmtId="44" fontId="11" fillId="0" borderId="0" xfId="2" applyFont="1" applyAlignment="1"/>
    <xf numFmtId="0" fontId="11" fillId="0" borderId="0" xfId="0" applyFont="1"/>
    <xf numFmtId="0" fontId="7" fillId="0" borderId="0" xfId="0" applyFont="1" applyAlignment="1">
      <alignment wrapText="1"/>
    </xf>
    <xf numFmtId="0" fontId="16" fillId="0" borderId="0" xfId="0" applyFont="1" applyAlignment="1">
      <alignment wrapText="1"/>
    </xf>
    <xf numFmtId="0" fontId="0" fillId="3" borderId="31" xfId="0" applyFill="1" applyBorder="1"/>
    <xf numFmtId="44" fontId="11" fillId="3" borderId="39" xfId="2" applyFont="1" applyFill="1" applyBorder="1" applyAlignment="1"/>
    <xf numFmtId="0" fontId="0" fillId="3" borderId="39" xfId="0" applyFill="1" applyBorder="1" applyAlignment="1">
      <alignment horizontal="center"/>
    </xf>
    <xf numFmtId="0" fontId="11" fillId="3" borderId="32" xfId="0" applyFont="1" applyFill="1" applyBorder="1"/>
    <xf numFmtId="0" fontId="0" fillId="3" borderId="33" xfId="0" applyFill="1" applyBorder="1"/>
    <xf numFmtId="44" fontId="11" fillId="3" borderId="0" xfId="2" applyFont="1" applyFill="1" applyBorder="1" applyAlignment="1"/>
    <xf numFmtId="0" fontId="11" fillId="3" borderId="20" xfId="0" applyFont="1" applyFill="1" applyBorder="1"/>
    <xf numFmtId="0" fontId="0" fillId="3" borderId="0" xfId="0" applyFill="1" applyAlignment="1">
      <alignment wrapText="1"/>
    </xf>
    <xf numFmtId="0" fontId="9" fillId="3" borderId="33" xfId="0" applyFont="1" applyFill="1" applyBorder="1"/>
    <xf numFmtId="44" fontId="14" fillId="3" borderId="0" xfId="2" applyFont="1" applyFill="1" applyBorder="1" applyAlignment="1"/>
    <xf numFmtId="0" fontId="9" fillId="3" borderId="0" xfId="0" applyFont="1" applyFill="1" applyAlignment="1">
      <alignment horizontal="center"/>
    </xf>
    <xf numFmtId="0" fontId="14" fillId="3" borderId="20" xfId="0" applyFont="1" applyFill="1" applyBorder="1"/>
    <xf numFmtId="0" fontId="9" fillId="3" borderId="0" xfId="0" applyFont="1" applyFill="1"/>
    <xf numFmtId="0" fontId="9" fillId="3" borderId="20" xfId="0" applyFont="1" applyFill="1" applyBorder="1"/>
    <xf numFmtId="0" fontId="0" fillId="3" borderId="34" xfId="0" applyFill="1" applyBorder="1" applyAlignment="1">
      <alignment wrapText="1"/>
    </xf>
    <xf numFmtId="0" fontId="0" fillId="3" borderId="30" xfId="0" applyFill="1" applyBorder="1" applyAlignment="1">
      <alignment wrapText="1"/>
    </xf>
    <xf numFmtId="0" fontId="0" fillId="3" borderId="35" xfId="0" applyFill="1" applyBorder="1" applyAlignment="1">
      <alignment wrapText="1"/>
    </xf>
    <xf numFmtId="0" fontId="12" fillId="6" borderId="15" xfId="0" applyFont="1" applyFill="1" applyBorder="1"/>
    <xf numFmtId="3" fontId="10" fillId="0" borderId="25" xfId="2" applyNumberFormat="1" applyFont="1" applyBorder="1" applyAlignment="1">
      <alignment horizontal="center"/>
    </xf>
    <xf numFmtId="0" fontId="6" fillId="6" borderId="37" xfId="0" applyFont="1" applyFill="1" applyBorder="1"/>
    <xf numFmtId="3" fontId="10" fillId="0" borderId="37" xfId="2" applyNumberFormat="1" applyFont="1" applyBorder="1" applyAlignment="1">
      <alignment horizontal="center"/>
    </xf>
    <xf numFmtId="3" fontId="10" fillId="0" borderId="28" xfId="2" applyNumberFormat="1" applyFont="1" applyBorder="1" applyAlignment="1">
      <alignment horizontal="center"/>
    </xf>
    <xf numFmtId="3" fontId="10" fillId="0" borderId="29" xfId="2" applyNumberFormat="1" applyFont="1" applyBorder="1" applyAlignment="1">
      <alignment horizontal="center"/>
    </xf>
    <xf numFmtId="3" fontId="10" fillId="0" borderId="36" xfId="2" applyNumberFormat="1"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3" fontId="10" fillId="0" borderId="26" xfId="2" applyNumberFormat="1" applyFont="1" applyBorder="1" applyAlignment="1">
      <alignment horizontal="center"/>
    </xf>
    <xf numFmtId="0" fontId="3" fillId="0" borderId="9" xfId="0" applyFont="1" applyBorder="1" applyAlignment="1">
      <alignment horizontal="center"/>
    </xf>
    <xf numFmtId="0" fontId="3" fillId="0" borderId="41" xfId="0" applyFont="1" applyBorder="1" applyAlignment="1">
      <alignment horizontal="center"/>
    </xf>
    <xf numFmtId="0" fontId="3" fillId="0" borderId="17" xfId="0" applyFont="1" applyBorder="1" applyAlignment="1">
      <alignment horizontal="center"/>
    </xf>
    <xf numFmtId="0" fontId="3" fillId="0" borderId="40" xfId="0" applyFont="1" applyBorder="1" applyAlignment="1">
      <alignment horizontal="center"/>
    </xf>
    <xf numFmtId="44" fontId="11" fillId="0" borderId="10" xfId="2" applyFont="1" applyBorder="1" applyAlignment="1">
      <alignment wrapText="1"/>
    </xf>
    <xf numFmtId="0" fontId="0" fillId="10" borderId="0" xfId="0" applyFill="1"/>
    <xf numFmtId="0" fontId="27" fillId="6" borderId="2" xfId="0" applyFont="1" applyFill="1" applyBorder="1"/>
    <xf numFmtId="0" fontId="27" fillId="6" borderId="5" xfId="0" applyFont="1" applyFill="1" applyBorder="1"/>
    <xf numFmtId="0" fontId="27" fillId="6" borderId="7" xfId="0" applyFont="1" applyFill="1" applyBorder="1"/>
    <xf numFmtId="0" fontId="6" fillId="6" borderId="15" xfId="0" applyFont="1" applyFill="1" applyBorder="1"/>
    <xf numFmtId="0" fontId="6" fillId="6" borderId="16" xfId="0" applyFont="1" applyFill="1" applyBorder="1"/>
    <xf numFmtId="164" fontId="0" fillId="0" borderId="4" xfId="1" applyNumberFormat="1" applyFont="1" applyBorder="1"/>
    <xf numFmtId="164" fontId="0" fillId="0" borderId="6" xfId="1" applyNumberFormat="1" applyFont="1" applyBorder="1"/>
    <xf numFmtId="164" fontId="0" fillId="0" borderId="9" xfId="1" applyNumberFormat="1" applyFont="1" applyBorder="1"/>
    <xf numFmtId="0" fontId="27" fillId="6" borderId="13" xfId="0" applyFont="1" applyFill="1" applyBorder="1"/>
    <xf numFmtId="164" fontId="0" fillId="0" borderId="12" xfId="1" applyNumberFormat="1" applyFont="1" applyBorder="1"/>
    <xf numFmtId="0" fontId="6" fillId="6" borderId="1" xfId="0" applyFont="1" applyFill="1" applyBorder="1"/>
    <xf numFmtId="0" fontId="12" fillId="6" borderId="48" xfId="0" applyFont="1" applyFill="1" applyBorder="1"/>
    <xf numFmtId="0" fontId="3" fillId="0" borderId="10" xfId="0" applyFont="1" applyBorder="1" applyAlignment="1">
      <alignment horizontal="center" wrapText="1"/>
    </xf>
    <xf numFmtId="3" fontId="10" fillId="0" borderId="1" xfId="2" applyNumberFormat="1" applyFont="1" applyBorder="1" applyAlignment="1">
      <alignment horizontal="center"/>
    </xf>
    <xf numFmtId="0" fontId="3" fillId="0" borderId="1" xfId="0" applyFont="1" applyBorder="1" applyAlignment="1">
      <alignment horizontal="center"/>
    </xf>
    <xf numFmtId="0" fontId="3" fillId="0" borderId="47" xfId="0" applyFont="1" applyBorder="1" applyAlignment="1">
      <alignment horizontal="center"/>
    </xf>
    <xf numFmtId="0" fontId="25" fillId="3" borderId="0" xfId="0" applyFont="1" applyFill="1"/>
    <xf numFmtId="44" fontId="25" fillId="3" borderId="0" xfId="2" applyFont="1" applyFill="1"/>
    <xf numFmtId="0" fontId="25" fillId="3" borderId="0" xfId="0" applyFont="1" applyFill="1" applyAlignment="1">
      <alignment horizontal="center"/>
    </xf>
    <xf numFmtId="44" fontId="25" fillId="0" borderId="0" xfId="2" applyFont="1"/>
    <xf numFmtId="0" fontId="25" fillId="0" borderId="0" xfId="0" applyFont="1"/>
    <xf numFmtId="0" fontId="8" fillId="0" borderId="0" xfId="0" applyFont="1"/>
    <xf numFmtId="0" fontId="25" fillId="0" borderId="0" xfId="0" applyFont="1" applyAlignment="1">
      <alignment horizontal="center"/>
    </xf>
    <xf numFmtId="0" fontId="12" fillId="6" borderId="35" xfId="0" applyFont="1" applyFill="1" applyBorder="1"/>
    <xf numFmtId="44" fontId="12" fillId="6" borderId="44" xfId="2" applyFont="1" applyFill="1" applyBorder="1" applyAlignment="1">
      <alignment wrapText="1"/>
    </xf>
    <xf numFmtId="0" fontId="12" fillId="6" borderId="10" xfId="0" applyFont="1" applyFill="1" applyBorder="1" applyAlignment="1">
      <alignment horizontal="center" wrapText="1"/>
    </xf>
    <xf numFmtId="44" fontId="12" fillId="6" borderId="10" xfId="2" applyFont="1" applyFill="1" applyBorder="1" applyAlignment="1">
      <alignment wrapText="1"/>
    </xf>
    <xf numFmtId="0" fontId="25" fillId="6" borderId="10" xfId="0" applyFont="1" applyFill="1" applyBorder="1" applyAlignment="1">
      <alignment wrapText="1"/>
    </xf>
    <xf numFmtId="0" fontId="12" fillId="6" borderId="46" xfId="0" applyFont="1" applyFill="1" applyBorder="1" applyAlignment="1">
      <alignment wrapText="1"/>
    </xf>
    <xf numFmtId="3" fontId="25" fillId="0" borderId="0" xfId="0" applyNumberFormat="1" applyFont="1" applyAlignment="1">
      <alignment horizontal="center"/>
    </xf>
    <xf numFmtId="164" fontId="25" fillId="0" borderId="5" xfId="1" applyNumberFormat="1" applyFont="1" applyFill="1" applyBorder="1" applyAlignment="1">
      <alignment horizontal="center"/>
    </xf>
    <xf numFmtId="164" fontId="25" fillId="0" borderId="1" xfId="1" applyNumberFormat="1" applyFont="1" applyFill="1" applyBorder="1" applyAlignment="1">
      <alignment horizontal="center"/>
    </xf>
    <xf numFmtId="164" fontId="25" fillId="3" borderId="1" xfId="1" applyNumberFormat="1" applyFont="1" applyFill="1" applyBorder="1" applyAlignment="1">
      <alignment horizontal="center"/>
    </xf>
    <xf numFmtId="164" fontId="25" fillId="0" borderId="6" xfId="1" applyNumberFormat="1" applyFont="1" applyFill="1" applyBorder="1" applyAlignment="1">
      <alignment horizontal="center"/>
    </xf>
    <xf numFmtId="3" fontId="25" fillId="0" borderId="5" xfId="0" applyNumberFormat="1" applyFont="1" applyBorder="1" applyAlignment="1">
      <alignment horizontal="center"/>
    </xf>
    <xf numFmtId="3" fontId="25" fillId="0" borderId="1" xfId="0" applyNumberFormat="1" applyFont="1" applyBorder="1" applyAlignment="1">
      <alignment horizontal="center"/>
    </xf>
    <xf numFmtId="3" fontId="25" fillId="0" borderId="6" xfId="0" applyNumberFormat="1" applyFont="1" applyBorder="1" applyAlignment="1">
      <alignment horizontal="center"/>
    </xf>
    <xf numFmtId="0" fontId="12" fillId="6" borderId="18" xfId="0" applyFont="1" applyFill="1" applyBorder="1"/>
    <xf numFmtId="9" fontId="25" fillId="0" borderId="1" xfId="1" applyFont="1" applyFill="1" applyBorder="1" applyAlignment="1">
      <alignment horizontal="center"/>
    </xf>
    <xf numFmtId="164" fontId="25" fillId="2" borderId="1" xfId="1" applyNumberFormat="1" applyFont="1" applyFill="1" applyBorder="1" applyAlignment="1">
      <alignment horizontal="center"/>
    </xf>
    <xf numFmtId="3" fontId="25" fillId="2" borderId="1" xfId="0" applyNumberFormat="1" applyFont="1" applyFill="1" applyBorder="1" applyAlignment="1">
      <alignment horizontal="center"/>
    </xf>
    <xf numFmtId="164" fontId="25" fillId="2" borderId="28" xfId="1" applyNumberFormat="1" applyFont="1" applyFill="1" applyBorder="1" applyAlignment="1">
      <alignment horizontal="center"/>
    </xf>
    <xf numFmtId="164" fontId="25" fillId="2" borderId="5" xfId="1" applyNumberFormat="1" applyFont="1" applyFill="1" applyBorder="1" applyAlignment="1">
      <alignment horizontal="center"/>
    </xf>
    <xf numFmtId="9" fontId="25" fillId="2" borderId="28" xfId="1" applyFont="1" applyFill="1" applyBorder="1" applyAlignment="1">
      <alignment horizontal="center"/>
    </xf>
    <xf numFmtId="9" fontId="25" fillId="0" borderId="5" xfId="1" applyFont="1" applyFill="1" applyBorder="1" applyAlignment="1">
      <alignment horizontal="center"/>
    </xf>
    <xf numFmtId="9" fontId="25" fillId="0" borderId="28" xfId="1" applyFont="1" applyFill="1" applyBorder="1" applyAlignment="1">
      <alignment horizontal="center"/>
    </xf>
    <xf numFmtId="164" fontId="25" fillId="0" borderId="7" xfId="1" applyNumberFormat="1" applyFont="1" applyFill="1" applyBorder="1" applyAlignment="1">
      <alignment horizontal="center"/>
    </xf>
    <xf numFmtId="9" fontId="25" fillId="0" borderId="7" xfId="1" applyFont="1" applyFill="1" applyBorder="1" applyAlignment="1">
      <alignment horizontal="center"/>
    </xf>
    <xf numFmtId="164" fontId="25" fillId="3" borderId="8" xfId="1" applyNumberFormat="1" applyFont="1" applyFill="1" applyBorder="1" applyAlignment="1">
      <alignment horizontal="center"/>
    </xf>
    <xf numFmtId="9" fontId="25" fillId="0" borderId="29" xfId="1" applyFont="1" applyFill="1" applyBorder="1" applyAlignment="1">
      <alignment horizontal="center"/>
    </xf>
    <xf numFmtId="0" fontId="25" fillId="0" borderId="7" xfId="0" applyFont="1" applyBorder="1"/>
    <xf numFmtId="0" fontId="25" fillId="0" borderId="8" xfId="0" applyFont="1" applyBorder="1"/>
    <xf numFmtId="3" fontId="25" fillId="0" borderId="8" xfId="0" applyNumberFormat="1" applyFont="1" applyBorder="1" applyAlignment="1">
      <alignment horizontal="center"/>
    </xf>
    <xf numFmtId="3" fontId="25" fillId="0" borderId="9" xfId="0" applyNumberFormat="1" applyFont="1" applyBorder="1" applyAlignment="1">
      <alignment horizontal="center"/>
    </xf>
    <xf numFmtId="9" fontId="8" fillId="0" borderId="0" xfId="1" applyFont="1"/>
    <xf numFmtId="164" fontId="8" fillId="0" borderId="0" xfId="0" applyNumberFormat="1" applyFont="1" applyAlignment="1">
      <alignment horizontal="center"/>
    </xf>
    <xf numFmtId="164" fontId="8" fillId="3" borderId="0" xfId="0" applyNumberFormat="1" applyFont="1" applyFill="1"/>
    <xf numFmtId="164" fontId="8" fillId="0" borderId="0" xfId="0" applyNumberFormat="1" applyFont="1"/>
    <xf numFmtId="0" fontId="25" fillId="0" borderId="38" xfId="0" applyFont="1" applyBorder="1"/>
    <xf numFmtId="0" fontId="25" fillId="0" borderId="23" xfId="0" applyFont="1" applyBorder="1"/>
    <xf numFmtId="3" fontId="25" fillId="0" borderId="23" xfId="0" applyNumberFormat="1" applyFont="1" applyBorder="1" applyAlignment="1">
      <alignment horizontal="center"/>
    </xf>
    <xf numFmtId="3" fontId="25" fillId="0" borderId="24" xfId="0" applyNumberFormat="1" applyFont="1" applyBorder="1" applyAlignment="1">
      <alignment horizontal="center"/>
    </xf>
    <xf numFmtId="0" fontId="8" fillId="8" borderId="0" xfId="0" applyFont="1" applyFill="1"/>
    <xf numFmtId="9" fontId="8" fillId="8" borderId="0" xfId="1" applyFont="1" applyFill="1"/>
    <xf numFmtId="164" fontId="8" fillId="8" borderId="0" xfId="0" applyNumberFormat="1" applyFont="1" applyFill="1" applyAlignment="1">
      <alignment horizontal="center"/>
    </xf>
    <xf numFmtId="164" fontId="28" fillId="5" borderId="0" xfId="0" applyNumberFormat="1" applyFont="1" applyFill="1" applyAlignment="1">
      <alignment horizontal="right"/>
    </xf>
    <xf numFmtId="164" fontId="8" fillId="8" borderId="0" xfId="0" applyNumberFormat="1" applyFont="1" applyFill="1"/>
    <xf numFmtId="0" fontId="25" fillId="0" borderId="5" xfId="0" applyFont="1" applyBorder="1"/>
    <xf numFmtId="0" fontId="25" fillId="0" borderId="1" xfId="0" applyFont="1" applyBorder="1"/>
    <xf numFmtId="0" fontId="8" fillId="4" borderId="0" xfId="0" applyFont="1" applyFill="1"/>
    <xf numFmtId="9" fontId="8" fillId="4" borderId="0" xfId="1" applyFont="1" applyFill="1"/>
    <xf numFmtId="164" fontId="8" fillId="4" borderId="0" xfId="0" applyNumberFormat="1" applyFont="1" applyFill="1" applyAlignment="1">
      <alignment horizontal="center"/>
    </xf>
    <xf numFmtId="164" fontId="8" fillId="7" borderId="0" xfId="0" applyNumberFormat="1" applyFont="1" applyFill="1"/>
    <xf numFmtId="0" fontId="12" fillId="6" borderId="44" xfId="0" applyFont="1" applyFill="1" applyBorder="1"/>
    <xf numFmtId="0" fontId="12" fillId="6" borderId="10" xfId="0" applyFont="1" applyFill="1" applyBorder="1" applyAlignment="1">
      <alignment wrapText="1"/>
    </xf>
    <xf numFmtId="0" fontId="28" fillId="5" borderId="10" xfId="0" applyFont="1" applyFill="1" applyBorder="1" applyAlignment="1">
      <alignment wrapText="1"/>
    </xf>
    <xf numFmtId="164" fontId="8" fillId="0" borderId="1" xfId="1" applyNumberFormat="1" applyFont="1" applyFill="1" applyBorder="1" applyAlignment="1">
      <alignment horizontal="center"/>
    </xf>
    <xf numFmtId="164" fontId="25" fillId="0" borderId="1" xfId="1" applyNumberFormat="1" applyFont="1" applyBorder="1" applyAlignment="1">
      <alignment horizontal="center"/>
    </xf>
    <xf numFmtId="2" fontId="25" fillId="0" borderId="1" xfId="0" applyNumberFormat="1" applyFont="1" applyBorder="1"/>
    <xf numFmtId="0" fontId="29" fillId="5" borderId="1" xfId="0" applyFont="1" applyFill="1" applyBorder="1"/>
    <xf numFmtId="2" fontId="29" fillId="5" borderId="1" xfId="0" applyNumberFormat="1" applyFont="1" applyFill="1" applyBorder="1"/>
    <xf numFmtId="165" fontId="25" fillId="0" borderId="1" xfId="0" applyNumberFormat="1" applyFont="1" applyBorder="1"/>
    <xf numFmtId="167" fontId="29" fillId="5" borderId="1" xfId="0" applyNumberFormat="1" applyFont="1" applyFill="1" applyBorder="1" applyAlignment="1">
      <alignment horizontal="center"/>
    </xf>
    <xf numFmtId="167" fontId="25" fillId="0" borderId="1" xfId="0" applyNumberFormat="1" applyFont="1" applyBorder="1"/>
    <xf numFmtId="167" fontId="29" fillId="5" borderId="1" xfId="0" applyNumberFormat="1" applyFont="1" applyFill="1" applyBorder="1"/>
    <xf numFmtId="167" fontId="29" fillId="5" borderId="47" xfId="0" applyNumberFormat="1" applyFont="1" applyFill="1" applyBorder="1"/>
    <xf numFmtId="0" fontId="29" fillId="5" borderId="1" xfId="0" applyFont="1" applyFill="1" applyBorder="1" applyAlignment="1">
      <alignment horizontal="center"/>
    </xf>
    <xf numFmtId="166" fontId="29" fillId="5" borderId="1" xfId="0" applyNumberFormat="1" applyFont="1" applyFill="1" applyBorder="1"/>
    <xf numFmtId="0" fontId="25" fillId="3" borderId="1" xfId="0" applyFont="1" applyFill="1" applyBorder="1"/>
    <xf numFmtId="0" fontId="12" fillId="6" borderId="45" xfId="0" applyFont="1" applyFill="1" applyBorder="1"/>
    <xf numFmtId="164" fontId="25" fillId="0" borderId="14" xfId="1" applyNumberFormat="1" applyFont="1" applyFill="1" applyBorder="1" applyAlignment="1">
      <alignment horizontal="center"/>
    </xf>
    <xf numFmtId="164" fontId="25" fillId="3" borderId="14" xfId="1" applyNumberFormat="1" applyFont="1" applyFill="1" applyBorder="1" applyAlignment="1">
      <alignment horizontal="center"/>
    </xf>
    <xf numFmtId="0" fontId="25" fillId="0" borderId="14" xfId="0" applyFont="1" applyBorder="1"/>
    <xf numFmtId="0" fontId="29" fillId="5" borderId="14" xfId="0" applyFont="1" applyFill="1" applyBorder="1"/>
    <xf numFmtId="0" fontId="29" fillId="5" borderId="43" xfId="0" applyFont="1" applyFill="1" applyBorder="1"/>
    <xf numFmtId="0" fontId="8" fillId="0" borderId="27" xfId="0" applyFont="1" applyBorder="1"/>
    <xf numFmtId="164" fontId="8" fillId="0" borderId="23" xfId="0" applyNumberFormat="1" applyFont="1" applyBorder="1" applyAlignment="1">
      <alignment horizontal="center"/>
    </xf>
    <xf numFmtId="0" fontId="29" fillId="5" borderId="0" xfId="0" applyFont="1" applyFill="1"/>
    <xf numFmtId="0" fontId="8" fillId="8" borderId="28" xfId="0" applyFont="1" applyFill="1" applyBorder="1"/>
    <xf numFmtId="164" fontId="8" fillId="8" borderId="1" xfId="0" applyNumberFormat="1" applyFont="1" applyFill="1" applyBorder="1" applyAlignment="1">
      <alignment horizontal="center"/>
    </xf>
    <xf numFmtId="164" fontId="28" fillId="5" borderId="1" xfId="0" applyNumberFormat="1" applyFont="1" applyFill="1" applyBorder="1" applyAlignment="1">
      <alignment horizontal="right"/>
    </xf>
    <xf numFmtId="164" fontId="8" fillId="8" borderId="6" xfId="0" applyNumberFormat="1" applyFont="1" applyFill="1" applyBorder="1"/>
    <xf numFmtId="0" fontId="8" fillId="4" borderId="29" xfId="0" applyFont="1" applyFill="1" applyBorder="1"/>
    <xf numFmtId="164" fontId="8" fillId="4" borderId="8" xfId="0" applyNumberFormat="1" applyFont="1" applyFill="1" applyBorder="1" applyAlignment="1">
      <alignment horizontal="center"/>
    </xf>
    <xf numFmtId="164" fontId="28" fillId="5" borderId="8" xfId="0" applyNumberFormat="1" applyFont="1" applyFill="1" applyBorder="1" applyAlignment="1">
      <alignment horizontal="right"/>
    </xf>
    <xf numFmtId="164" fontId="8" fillId="4" borderId="9" xfId="0" applyNumberFormat="1" applyFont="1" applyFill="1" applyBorder="1"/>
    <xf numFmtId="3" fontId="25" fillId="3" borderId="0" xfId="0" applyNumberFormat="1" applyFont="1" applyFill="1" applyAlignment="1">
      <alignment horizontal="center"/>
    </xf>
    <xf numFmtId="3" fontId="25" fillId="3" borderId="0" xfId="0" applyNumberFormat="1" applyFont="1" applyFill="1" applyAlignment="1">
      <alignment horizontal="left"/>
    </xf>
    <xf numFmtId="0" fontId="25" fillId="3" borderId="0" xfId="0" applyFont="1" applyFill="1" applyAlignment="1">
      <alignment horizontal="left"/>
    </xf>
    <xf numFmtId="0" fontId="32" fillId="3" borderId="0" xfId="0" applyFont="1" applyFill="1"/>
    <xf numFmtId="0" fontId="33" fillId="0" borderId="0" xfId="0" applyFont="1"/>
    <xf numFmtId="0" fontId="34" fillId="6" borderId="25" xfId="0" applyFont="1" applyFill="1" applyBorder="1"/>
    <xf numFmtId="0" fontId="35" fillId="6" borderId="42" xfId="0" applyFont="1" applyFill="1" applyBorder="1"/>
    <xf numFmtId="0" fontId="36" fillId="6" borderId="18" xfId="0" applyFont="1" applyFill="1" applyBorder="1"/>
    <xf numFmtId="0" fontId="38" fillId="3" borderId="0" xfId="0" applyFont="1" applyFill="1"/>
    <xf numFmtId="0" fontId="12" fillId="0" borderId="0" xfId="0" applyFont="1" applyAlignment="1">
      <alignment horizontal="center"/>
    </xf>
    <xf numFmtId="0" fontId="35" fillId="6" borderId="18" xfId="0" applyFont="1" applyFill="1" applyBorder="1"/>
    <xf numFmtId="0" fontId="34" fillId="6" borderId="42" xfId="0" applyFont="1" applyFill="1" applyBorder="1"/>
    <xf numFmtId="0" fontId="36" fillId="6" borderId="42" xfId="0" applyFont="1" applyFill="1" applyBorder="1"/>
    <xf numFmtId="9" fontId="25" fillId="2" borderId="5" xfId="1" applyFont="1" applyFill="1" applyBorder="1" applyAlignment="1">
      <alignment horizontal="center"/>
    </xf>
    <xf numFmtId="2" fontId="29" fillId="5" borderId="1" xfId="0" applyNumberFormat="1" applyFont="1" applyFill="1" applyBorder="1" applyAlignment="1">
      <alignment horizontal="center"/>
    </xf>
    <xf numFmtId="0" fontId="35" fillId="6" borderId="25" xfId="0" applyFont="1" applyFill="1" applyBorder="1"/>
    <xf numFmtId="44" fontId="10" fillId="0" borderId="49" xfId="2" applyFont="1" applyBorder="1" applyAlignment="1">
      <alignment wrapText="1"/>
    </xf>
    <xf numFmtId="0" fontId="3" fillId="0" borderId="50" xfId="0" applyFont="1" applyBorder="1" applyAlignment="1">
      <alignment horizontal="center" wrapText="1"/>
    </xf>
    <xf numFmtId="4" fontId="25" fillId="0" borderId="1" xfId="0" applyNumberFormat="1" applyFont="1" applyBorder="1"/>
    <xf numFmtId="9" fontId="25" fillId="2" borderId="1" xfId="1" applyFont="1" applyFill="1" applyBorder="1" applyAlignment="1">
      <alignment horizontal="center"/>
    </xf>
    <xf numFmtId="164" fontId="25" fillId="0" borderId="28" xfId="1" applyNumberFormat="1" applyFont="1" applyFill="1" applyBorder="1" applyAlignment="1">
      <alignment horizontal="center"/>
    </xf>
    <xf numFmtId="0" fontId="43" fillId="6" borderId="18" xfId="0" applyFont="1" applyFill="1" applyBorder="1"/>
    <xf numFmtId="164" fontId="25" fillId="2" borderId="6" xfId="1" applyNumberFormat="1" applyFont="1" applyFill="1" applyBorder="1" applyAlignment="1">
      <alignment horizontal="center"/>
    </xf>
    <xf numFmtId="0" fontId="37" fillId="0" borderId="0" xfId="0" applyFont="1"/>
    <xf numFmtId="0" fontId="28" fillId="5" borderId="10" xfId="0" applyFont="1" applyFill="1" applyBorder="1" applyAlignment="1">
      <alignment horizontal="center" wrapText="1"/>
    </xf>
    <xf numFmtId="0" fontId="29" fillId="5" borderId="14" xfId="0" applyFont="1" applyFill="1" applyBorder="1" applyAlignment="1">
      <alignment horizontal="center"/>
    </xf>
    <xf numFmtId="0" fontId="29" fillId="5" borderId="0" xfId="0" applyFont="1" applyFill="1" applyAlignment="1">
      <alignment horizontal="center"/>
    </xf>
    <xf numFmtId="0" fontId="12" fillId="7" borderId="0" xfId="0" applyFont="1" applyFill="1" applyAlignment="1">
      <alignment horizontal="center"/>
    </xf>
    <xf numFmtId="0" fontId="12" fillId="7" borderId="10" xfId="0" applyFont="1" applyFill="1" applyBorder="1" applyAlignment="1">
      <alignment wrapText="1"/>
    </xf>
    <xf numFmtId="0" fontId="28" fillId="7" borderId="10" xfId="0" applyFont="1" applyFill="1" applyBorder="1" applyAlignment="1">
      <alignment wrapText="1"/>
    </xf>
    <xf numFmtId="0" fontId="28" fillId="7" borderId="19" xfId="0" applyFont="1" applyFill="1" applyBorder="1" applyAlignment="1">
      <alignment wrapText="1"/>
    </xf>
    <xf numFmtId="167" fontId="25" fillId="7" borderId="1" xfId="0" applyNumberFormat="1" applyFont="1" applyFill="1" applyBorder="1"/>
    <xf numFmtId="2" fontId="25" fillId="7" borderId="1" xfId="0" applyNumberFormat="1" applyFont="1" applyFill="1" applyBorder="1"/>
    <xf numFmtId="167" fontId="29" fillId="7" borderId="1" xfId="0" applyNumberFormat="1" applyFont="1" applyFill="1" applyBorder="1" applyAlignment="1">
      <alignment horizontal="center"/>
    </xf>
    <xf numFmtId="167" fontId="29" fillId="7" borderId="1" xfId="0" applyNumberFormat="1" applyFont="1" applyFill="1" applyBorder="1"/>
    <xf numFmtId="167" fontId="29" fillId="7" borderId="47" xfId="0" applyNumberFormat="1" applyFont="1" applyFill="1" applyBorder="1"/>
    <xf numFmtId="0" fontId="25" fillId="7" borderId="1" xfId="0" applyFont="1" applyFill="1" applyBorder="1"/>
    <xf numFmtId="0" fontId="29" fillId="7" borderId="1" xfId="0" applyFont="1" applyFill="1" applyBorder="1" applyAlignment="1">
      <alignment horizontal="center"/>
    </xf>
    <xf numFmtId="0" fontId="29" fillId="7" borderId="1" xfId="0" applyFont="1" applyFill="1" applyBorder="1"/>
    <xf numFmtId="0" fontId="29" fillId="7" borderId="47" xfId="0" applyFont="1" applyFill="1" applyBorder="1"/>
    <xf numFmtId="2" fontId="29" fillId="7" borderId="47" xfId="0" applyNumberFormat="1" applyFont="1" applyFill="1" applyBorder="1"/>
    <xf numFmtId="0" fontId="8" fillId="7" borderId="0" xfId="0" applyFont="1" applyFill="1" applyAlignment="1">
      <alignment horizontal="center"/>
    </xf>
    <xf numFmtId="0" fontId="8" fillId="7" borderId="10" xfId="0" applyFont="1" applyFill="1" applyBorder="1" applyAlignment="1">
      <alignment wrapText="1"/>
    </xf>
    <xf numFmtId="2" fontId="25" fillId="7" borderId="1" xfId="0" applyNumberFormat="1" applyFont="1" applyFill="1" applyBorder="1" applyAlignment="1">
      <alignment horizontal="center"/>
    </xf>
    <xf numFmtId="167" fontId="25" fillId="7" borderId="1" xfId="0" applyNumberFormat="1" applyFont="1" applyFill="1" applyBorder="1" applyAlignment="1">
      <alignment horizontal="center"/>
    </xf>
    <xf numFmtId="167" fontId="25" fillId="7" borderId="1" xfId="0" applyNumberFormat="1" applyFont="1" applyFill="1" applyBorder="1" applyAlignment="1">
      <alignment horizontal="right"/>
    </xf>
    <xf numFmtId="0" fontId="25" fillId="7" borderId="1" xfId="0" applyFont="1" applyFill="1" applyBorder="1" applyAlignment="1">
      <alignment horizontal="center"/>
    </xf>
    <xf numFmtId="0" fontId="25" fillId="7" borderId="14" xfId="0" applyFont="1" applyFill="1" applyBorder="1"/>
    <xf numFmtId="0" fontId="25" fillId="7" borderId="33" xfId="0" applyFont="1" applyFill="1" applyBorder="1"/>
    <xf numFmtId="0" fontId="25" fillId="7" borderId="0" xfId="0" applyFont="1" applyFill="1"/>
    <xf numFmtId="0" fontId="25" fillId="7" borderId="20" xfId="0" applyFont="1" applyFill="1" applyBorder="1"/>
    <xf numFmtId="0" fontId="25" fillId="7" borderId="34" xfId="0" applyFont="1" applyFill="1" applyBorder="1"/>
    <xf numFmtId="0" fontId="25" fillId="7" borderId="30" xfId="0" applyFont="1" applyFill="1" applyBorder="1"/>
    <xf numFmtId="0" fontId="25" fillId="7" borderId="35" xfId="0" applyFont="1" applyFill="1" applyBorder="1"/>
    <xf numFmtId="10" fontId="25" fillId="2" borderId="6" xfId="0" applyNumberFormat="1" applyFont="1" applyFill="1" applyBorder="1" applyAlignment="1">
      <alignment horizontal="center"/>
    </xf>
    <xf numFmtId="0" fontId="12" fillId="0" borderId="0" xfId="0" applyFont="1"/>
    <xf numFmtId="0" fontId="44" fillId="0" borderId="0" xfId="0" applyFont="1"/>
    <xf numFmtId="0" fontId="31" fillId="0" borderId="0" xfId="0" applyFont="1"/>
    <xf numFmtId="44" fontId="12" fillId="7" borderId="44" xfId="2" applyFont="1" applyFill="1" applyBorder="1" applyAlignment="1">
      <alignment wrapText="1"/>
    </xf>
    <xf numFmtId="3" fontId="25" fillId="7" borderId="6" xfId="0" applyNumberFormat="1" applyFont="1" applyFill="1" applyBorder="1" applyAlignment="1">
      <alignment horizontal="center"/>
    </xf>
    <xf numFmtId="3" fontId="25" fillId="7" borderId="9" xfId="0" applyNumberFormat="1" applyFont="1" applyFill="1" applyBorder="1" applyAlignment="1">
      <alignment horizontal="center"/>
    </xf>
    <xf numFmtId="166" fontId="25" fillId="0" borderId="1" xfId="0" applyNumberFormat="1" applyFont="1" applyBorder="1"/>
    <xf numFmtId="2" fontId="25" fillId="7" borderId="3" xfId="0" applyNumberFormat="1" applyFont="1" applyFill="1" applyBorder="1"/>
    <xf numFmtId="2" fontId="25" fillId="0" borderId="3" xfId="0" applyNumberFormat="1" applyFont="1" applyBorder="1"/>
    <xf numFmtId="0" fontId="35" fillId="2" borderId="18" xfId="0" applyFont="1" applyFill="1" applyBorder="1"/>
    <xf numFmtId="1" fontId="3" fillId="0" borderId="1" xfId="0" applyNumberFormat="1" applyFont="1" applyBorder="1" applyAlignment="1">
      <alignment horizontal="center"/>
    </xf>
    <xf numFmtId="1" fontId="3" fillId="0" borderId="41" xfId="0" applyNumberFormat="1" applyFont="1" applyBorder="1" applyAlignment="1">
      <alignment horizontal="center"/>
    </xf>
    <xf numFmtId="0" fontId="6" fillId="9" borderId="28" xfId="0" applyFont="1" applyFill="1" applyBorder="1"/>
    <xf numFmtId="0" fontId="29" fillId="5" borderId="47" xfId="0" applyFont="1" applyFill="1" applyBorder="1"/>
    <xf numFmtId="0" fontId="30" fillId="3" borderId="0" xfId="0" applyFont="1" applyFill="1"/>
    <xf numFmtId="0" fontId="36" fillId="6" borderId="25" xfId="0" applyFont="1" applyFill="1" applyBorder="1"/>
    <xf numFmtId="0" fontId="35" fillId="9" borderId="18" xfId="0" applyFont="1" applyFill="1" applyBorder="1"/>
    <xf numFmtId="0" fontId="34" fillId="6" borderId="18" xfId="0" applyFont="1" applyFill="1" applyBorder="1"/>
    <xf numFmtId="2" fontId="29" fillId="5" borderId="3" xfId="0" applyNumberFormat="1" applyFont="1" applyFill="1" applyBorder="1"/>
    <xf numFmtId="3" fontId="10" fillId="9" borderId="1" xfId="2" applyNumberFormat="1" applyFont="1" applyFill="1" applyBorder="1" applyAlignment="1">
      <alignment horizontal="center"/>
    </xf>
    <xf numFmtId="0" fontId="3" fillId="9" borderId="47" xfId="0" applyFont="1" applyFill="1" applyBorder="1" applyAlignment="1">
      <alignment horizontal="center"/>
    </xf>
    <xf numFmtId="3" fontId="10" fillId="9" borderId="28" xfId="2" applyNumberFormat="1" applyFont="1" applyFill="1" applyBorder="1" applyAlignment="1">
      <alignment horizontal="center"/>
    </xf>
    <xf numFmtId="0" fontId="3" fillId="9" borderId="17" xfId="0" applyFont="1" applyFill="1" applyBorder="1" applyAlignment="1">
      <alignment horizontal="center"/>
    </xf>
    <xf numFmtId="0" fontId="8" fillId="0" borderId="0" xfId="0" applyFont="1" applyAlignment="1">
      <alignment horizontal="left"/>
    </xf>
    <xf numFmtId="0" fontId="28" fillId="5" borderId="30" xfId="0" applyFont="1" applyFill="1" applyBorder="1" applyAlignment="1">
      <alignment horizontal="center"/>
    </xf>
    <xf numFmtId="0" fontId="29" fillId="5" borderId="30" xfId="0" applyFont="1" applyFill="1" applyBorder="1"/>
    <xf numFmtId="0" fontId="35" fillId="9" borderId="25" xfId="0" applyFont="1" applyFill="1" applyBorder="1"/>
    <xf numFmtId="44" fontId="8" fillId="0" borderId="0" xfId="2" applyFont="1" applyFill="1" applyAlignment="1">
      <alignment horizontal="left"/>
    </xf>
    <xf numFmtId="0" fontId="47" fillId="9" borderId="33" xfId="0" applyFont="1" applyFill="1" applyBorder="1"/>
    <xf numFmtId="0" fontId="47" fillId="9" borderId="34" xfId="0" applyFont="1" applyFill="1" applyBorder="1"/>
    <xf numFmtId="44" fontId="8" fillId="2" borderId="30" xfId="2" applyFont="1" applyFill="1" applyBorder="1" applyAlignment="1">
      <alignment horizontal="left"/>
    </xf>
    <xf numFmtId="0" fontId="8" fillId="2" borderId="30" xfId="0" applyFont="1" applyFill="1" applyBorder="1" applyAlignment="1">
      <alignment horizontal="left"/>
    </xf>
    <xf numFmtId="0" fontId="8" fillId="2" borderId="35" xfId="0" applyFont="1" applyFill="1" applyBorder="1" applyAlignment="1">
      <alignment horizontal="left"/>
    </xf>
    <xf numFmtId="0" fontId="48" fillId="7" borderId="21" xfId="0" applyFont="1" applyFill="1" applyBorder="1" applyAlignment="1">
      <alignment wrapText="1"/>
    </xf>
    <xf numFmtId="0" fontId="49" fillId="7" borderId="22" xfId="0" applyFont="1" applyFill="1" applyBorder="1" applyAlignment="1">
      <alignment wrapText="1"/>
    </xf>
    <xf numFmtId="0" fontId="49" fillId="7" borderId="11" xfId="0" applyFont="1" applyFill="1" applyBorder="1" applyAlignment="1">
      <alignment wrapText="1"/>
    </xf>
    <xf numFmtId="0" fontId="50" fillId="7" borderId="21" xfId="0" applyFont="1" applyFill="1" applyBorder="1" applyAlignment="1">
      <alignment wrapText="1"/>
    </xf>
    <xf numFmtId="0" fontId="45" fillId="7" borderId="22" xfId="0" applyFont="1" applyFill="1" applyBorder="1" applyAlignment="1">
      <alignment wrapText="1"/>
    </xf>
    <xf numFmtId="0" fontId="45" fillId="7" borderId="11" xfId="0" applyFont="1" applyFill="1" applyBorder="1" applyAlignment="1">
      <alignment wrapText="1"/>
    </xf>
    <xf numFmtId="0" fontId="51" fillId="7" borderId="21" xfId="0" applyFont="1" applyFill="1" applyBorder="1" applyAlignment="1">
      <alignment wrapText="1"/>
    </xf>
    <xf numFmtId="0" fontId="52" fillId="7" borderId="22" xfId="0" applyFont="1" applyFill="1" applyBorder="1" applyAlignment="1">
      <alignment wrapText="1"/>
    </xf>
    <xf numFmtId="0" fontId="52" fillId="7" borderId="11" xfId="0" applyFont="1" applyFill="1" applyBorder="1" applyAlignment="1">
      <alignment wrapText="1"/>
    </xf>
    <xf numFmtId="0" fontId="35" fillId="7" borderId="21" xfId="0" applyFont="1" applyFill="1" applyBorder="1" applyAlignment="1">
      <alignment wrapText="1"/>
    </xf>
    <xf numFmtId="0" fontId="46" fillId="7" borderId="22" xfId="0" applyFont="1" applyFill="1" applyBorder="1" applyAlignment="1">
      <alignment wrapText="1"/>
    </xf>
    <xf numFmtId="0" fontId="46" fillId="7" borderId="11" xfId="0" applyFont="1" applyFill="1" applyBorder="1" applyAlignment="1">
      <alignment wrapText="1"/>
    </xf>
    <xf numFmtId="0" fontId="26" fillId="7" borderId="21" xfId="0" applyFont="1" applyFill="1" applyBorder="1" applyAlignment="1">
      <alignment wrapText="1"/>
    </xf>
    <xf numFmtId="0" fontId="54" fillId="7" borderId="22" xfId="0" applyFont="1" applyFill="1" applyBorder="1" applyAlignment="1">
      <alignment wrapText="1"/>
    </xf>
    <xf numFmtId="0" fontId="54" fillId="7" borderId="11" xfId="0" applyFont="1" applyFill="1" applyBorder="1" applyAlignment="1">
      <alignment wrapText="1"/>
    </xf>
    <xf numFmtId="2" fontId="29" fillId="5" borderId="47" xfId="0" applyNumberFormat="1" applyFont="1" applyFill="1" applyBorder="1"/>
    <xf numFmtId="164" fontId="25" fillId="0" borderId="28" xfId="1" applyNumberFormat="1" applyFont="1" applyBorder="1" applyAlignment="1">
      <alignment horizontal="center"/>
    </xf>
    <xf numFmtId="164" fontId="8" fillId="0" borderId="0" xfId="1" applyNumberFormat="1" applyFont="1" applyFill="1" applyAlignment="1">
      <alignment horizontal="center"/>
    </xf>
    <xf numFmtId="0" fontId="37" fillId="6" borderId="42" xfId="0" applyFont="1" applyFill="1" applyBorder="1"/>
    <xf numFmtId="0" fontId="35" fillId="2" borderId="25" xfId="0" applyFont="1" applyFill="1" applyBorder="1"/>
    <xf numFmtId="164" fontId="8" fillId="0" borderId="5" xfId="1" applyNumberFormat="1" applyFont="1" applyFill="1" applyBorder="1" applyAlignment="1">
      <alignment horizontal="center"/>
    </xf>
    <xf numFmtId="167" fontId="25" fillId="7" borderId="3" xfId="0" applyNumberFormat="1" applyFont="1" applyFill="1" applyBorder="1" applyAlignment="1">
      <alignment horizontal="right"/>
    </xf>
    <xf numFmtId="167" fontId="25" fillId="7" borderId="3" xfId="0" applyNumberFormat="1" applyFont="1" applyFill="1" applyBorder="1"/>
    <xf numFmtId="165" fontId="25" fillId="0" borderId="3" xfId="0" applyNumberFormat="1" applyFont="1" applyBorder="1"/>
    <xf numFmtId="167" fontId="29" fillId="5" borderId="3" xfId="0" applyNumberFormat="1" applyFont="1" applyFill="1" applyBorder="1" applyAlignment="1">
      <alignment horizontal="center"/>
    </xf>
    <xf numFmtId="167" fontId="29" fillId="5" borderId="3" xfId="0" applyNumberFormat="1" applyFont="1" applyFill="1" applyBorder="1"/>
    <xf numFmtId="0" fontId="37" fillId="6" borderId="25" xfId="0" applyFont="1" applyFill="1" applyBorder="1"/>
    <xf numFmtId="9" fontId="25" fillId="7" borderId="5" xfId="1" applyFont="1" applyFill="1" applyBorder="1" applyAlignment="1">
      <alignment horizontal="center"/>
    </xf>
    <xf numFmtId="164" fontId="25" fillId="7" borderId="5" xfId="1" applyNumberFormat="1" applyFont="1" applyFill="1" applyBorder="1" applyAlignment="1">
      <alignment horizontal="center"/>
    </xf>
    <xf numFmtId="164" fontId="25" fillId="7" borderId="1" xfId="1" applyNumberFormat="1" applyFont="1" applyFill="1" applyBorder="1" applyAlignment="1">
      <alignment horizontal="center"/>
    </xf>
    <xf numFmtId="9" fontId="25" fillId="7" borderId="28" xfId="1" applyFont="1" applyFill="1" applyBorder="1" applyAlignment="1">
      <alignment horizontal="center"/>
    </xf>
    <xf numFmtId="164" fontId="25" fillId="0" borderId="6" xfId="1" applyNumberFormat="1" applyFont="1" applyBorder="1" applyAlignment="1">
      <alignment horizontal="center"/>
    </xf>
    <xf numFmtId="44" fontId="8" fillId="2" borderId="0" xfId="2" applyFont="1" applyFill="1" applyBorder="1" applyAlignment="1">
      <alignment horizontal="left"/>
    </xf>
    <xf numFmtId="0" fontId="8" fillId="2" borderId="0" xfId="0" applyFont="1" applyFill="1" applyAlignment="1">
      <alignment horizontal="left"/>
    </xf>
    <xf numFmtId="0" fontId="8" fillId="0" borderId="0" xfId="0" applyFont="1" applyAlignment="1">
      <alignment horizontal="left"/>
    </xf>
    <xf numFmtId="0" fontId="8" fillId="0" borderId="20" xfId="0" applyFont="1" applyBorder="1" applyAlignment="1">
      <alignment horizontal="left"/>
    </xf>
    <xf numFmtId="0" fontId="35" fillId="5" borderId="21" xfId="0" applyFont="1" applyFill="1" applyBorder="1" applyAlignment="1">
      <alignment wrapText="1"/>
    </xf>
    <xf numFmtId="0" fontId="46" fillId="5" borderId="22" xfId="0" applyFont="1" applyFill="1" applyBorder="1" applyAlignment="1">
      <alignment wrapText="1"/>
    </xf>
    <xf numFmtId="0" fontId="46" fillId="5" borderId="11" xfId="0" applyFont="1" applyFill="1" applyBorder="1" applyAlignment="1">
      <alignment wrapText="1"/>
    </xf>
    <xf numFmtId="0" fontId="28" fillId="5" borderId="21" xfId="0" applyFont="1" applyFill="1" applyBorder="1" applyAlignment="1">
      <alignment wrapText="1"/>
    </xf>
    <xf numFmtId="0" fontId="53" fillId="5" borderId="22" xfId="0" applyFont="1" applyFill="1" applyBorder="1" applyAlignment="1">
      <alignment wrapText="1"/>
    </xf>
    <xf numFmtId="0" fontId="53" fillId="5" borderId="11" xfId="0" applyFont="1" applyFill="1" applyBorder="1" applyAlignment="1">
      <alignment wrapText="1"/>
    </xf>
    <xf numFmtId="0" fontId="30" fillId="3" borderId="0" xfId="0" applyFont="1" applyFill="1"/>
    <xf numFmtId="0" fontId="51" fillId="5" borderId="21" xfId="0" applyFont="1" applyFill="1" applyBorder="1" applyAlignment="1">
      <alignment wrapText="1"/>
    </xf>
    <xf numFmtId="0" fontId="52" fillId="5" borderId="22" xfId="0" applyFont="1" applyFill="1" applyBorder="1" applyAlignment="1">
      <alignment wrapText="1"/>
    </xf>
    <xf numFmtId="0" fontId="52" fillId="5" borderId="11" xfId="0" applyFont="1" applyFill="1" applyBorder="1" applyAlignment="1">
      <alignment wrapText="1"/>
    </xf>
    <xf numFmtId="0" fontId="48" fillId="5" borderId="21" xfId="0" applyFont="1" applyFill="1" applyBorder="1" applyAlignment="1">
      <alignment wrapText="1"/>
    </xf>
    <xf numFmtId="0" fontId="49" fillId="5" borderId="22" xfId="0" applyFont="1" applyFill="1" applyBorder="1" applyAlignment="1">
      <alignment wrapText="1"/>
    </xf>
    <xf numFmtId="0" fontId="49" fillId="5" borderId="11" xfId="0" applyFont="1" applyFill="1" applyBorder="1" applyAlignment="1">
      <alignment wrapText="1"/>
    </xf>
    <xf numFmtId="0" fontId="50" fillId="5" borderId="21" xfId="0" applyFont="1" applyFill="1" applyBorder="1" applyAlignment="1">
      <alignment wrapText="1"/>
    </xf>
    <xf numFmtId="0" fontId="45" fillId="5" borderId="22" xfId="0" applyFont="1" applyFill="1" applyBorder="1" applyAlignment="1">
      <alignment wrapText="1"/>
    </xf>
    <xf numFmtId="0" fontId="45" fillId="5" borderId="11" xfId="0" applyFont="1" applyFill="1" applyBorder="1" applyAlignment="1">
      <alignment wrapText="1"/>
    </xf>
    <xf numFmtId="0" fontId="12" fillId="0" borderId="31" xfId="0" applyFont="1" applyBorder="1" applyAlignment="1">
      <alignment horizontal="center"/>
    </xf>
    <xf numFmtId="0" fontId="12" fillId="0" borderId="39" xfId="0" applyFont="1" applyBorder="1" applyAlignment="1">
      <alignment horizontal="center"/>
    </xf>
    <xf numFmtId="0" fontId="12" fillId="0" borderId="32" xfId="0" applyFont="1" applyBorder="1" applyAlignment="1">
      <alignment horizontal="center"/>
    </xf>
    <xf numFmtId="0" fontId="31" fillId="0" borderId="30" xfId="0" applyFont="1" applyBorder="1"/>
    <xf numFmtId="0" fontId="12" fillId="7" borderId="31" xfId="0" applyFont="1" applyFill="1" applyBorder="1" applyAlignment="1">
      <alignment horizontal="center"/>
    </xf>
    <xf numFmtId="0" fontId="12" fillId="7" borderId="39" xfId="0" applyFont="1" applyFill="1" applyBorder="1" applyAlignment="1">
      <alignment horizontal="center"/>
    </xf>
    <xf numFmtId="0" fontId="12" fillId="7" borderId="32" xfId="0" applyFont="1" applyFill="1" applyBorder="1" applyAlignment="1">
      <alignment horizontal="center"/>
    </xf>
    <xf numFmtId="0" fontId="47" fillId="5" borderId="21" xfId="0" applyFont="1" applyFill="1" applyBorder="1" applyAlignment="1">
      <alignment wrapText="1"/>
    </xf>
    <xf numFmtId="0" fontId="55" fillId="5" borderId="22" xfId="0" applyFont="1" applyFill="1" applyBorder="1" applyAlignment="1">
      <alignment wrapText="1"/>
    </xf>
    <xf numFmtId="0" fontId="55" fillId="5" borderId="11" xfId="0" applyFont="1" applyFill="1" applyBorder="1" applyAlignment="1">
      <alignment wrapText="1"/>
    </xf>
    <xf numFmtId="0" fontId="8" fillId="7" borderId="31" xfId="0" applyFont="1" applyFill="1" applyBorder="1" applyAlignment="1">
      <alignment horizontal="center"/>
    </xf>
    <xf numFmtId="0" fontId="8" fillId="7" borderId="39" xfId="0" applyFont="1" applyFill="1" applyBorder="1" applyAlignment="1">
      <alignment horizontal="center"/>
    </xf>
    <xf numFmtId="0" fontId="8" fillId="7" borderId="32" xfId="0" applyFont="1" applyFill="1" applyBorder="1" applyAlignment="1">
      <alignment horizontal="center"/>
    </xf>
    <xf numFmtId="0" fontId="37" fillId="5" borderId="21" xfId="0" applyFont="1" applyFill="1" applyBorder="1" applyAlignment="1">
      <alignment wrapText="1"/>
    </xf>
    <xf numFmtId="0" fontId="56" fillId="5" borderId="22" xfId="0" applyFont="1" applyFill="1" applyBorder="1" applyAlignment="1">
      <alignment wrapText="1"/>
    </xf>
    <xf numFmtId="0" fontId="56" fillId="5" borderId="11" xfId="0" applyFont="1" applyFill="1" applyBorder="1" applyAlignment="1">
      <alignment wrapText="1"/>
    </xf>
    <xf numFmtId="0" fontId="21" fillId="0" borderId="0" xfId="0" applyFont="1" applyAlignment="1">
      <alignment wrapText="1"/>
    </xf>
    <xf numFmtId="0" fontId="22" fillId="0" borderId="0" xfId="0" applyFont="1" applyAlignment="1">
      <alignment wrapText="1"/>
    </xf>
    <xf numFmtId="0" fontId="9" fillId="0" borderId="0" xfId="0" applyFont="1" applyAlignment="1">
      <alignment wrapText="1"/>
    </xf>
    <xf numFmtId="0" fontId="9" fillId="3" borderId="33" xfId="0" applyFont="1" applyFill="1" applyBorder="1" applyAlignment="1">
      <alignment wrapText="1"/>
    </xf>
    <xf numFmtId="0" fontId="0" fillId="0" borderId="0" xfId="0" applyAlignment="1">
      <alignment wrapText="1"/>
    </xf>
    <xf numFmtId="0" fontId="0" fillId="0" borderId="20" xfId="0" applyBorder="1" applyAlignment="1">
      <alignment wrapText="1"/>
    </xf>
    <xf numFmtId="0" fontId="0" fillId="0" borderId="33" xfId="0" applyBorder="1" applyAlignment="1">
      <alignment wrapText="1"/>
    </xf>
    <xf numFmtId="0" fontId="9" fillId="3" borderId="33" xfId="0" applyFont="1" applyFill="1" applyBorder="1"/>
    <xf numFmtId="0" fontId="9" fillId="3" borderId="0" xfId="0" applyFont="1" applyFill="1"/>
    <xf numFmtId="0" fontId="9" fillId="3" borderId="20" xfId="0" applyFont="1" applyFill="1" applyBorder="1"/>
    <xf numFmtId="0" fontId="9" fillId="3" borderId="0" xfId="0" applyFont="1" applyFill="1" applyAlignment="1">
      <alignment wrapText="1"/>
    </xf>
    <xf numFmtId="0" fontId="9" fillId="3" borderId="20" xfId="0" applyFont="1" applyFill="1" applyBorder="1" applyAlignment="1">
      <alignment wrapText="1"/>
    </xf>
    <xf numFmtId="0" fontId="20" fillId="3" borderId="39" xfId="0" applyFont="1" applyFill="1" applyBorder="1" applyAlignment="1">
      <alignment horizontal="center" wrapText="1"/>
    </xf>
    <xf numFmtId="0" fontId="20" fillId="0" borderId="39" xfId="0" applyFont="1" applyBorder="1" applyAlignment="1">
      <alignment horizontal="center" wrapText="1"/>
    </xf>
    <xf numFmtId="0" fontId="17" fillId="5" borderId="0" xfId="0" applyFont="1" applyFill="1" applyAlignment="1">
      <alignment horizontal="center"/>
    </xf>
    <xf numFmtId="0" fontId="18" fillId="0" borderId="0" xfId="0" applyFont="1" applyAlignment="1">
      <alignment horizontal="center"/>
    </xf>
    <xf numFmtId="0" fontId="23" fillId="5" borderId="0" xfId="0" applyFont="1" applyFill="1" applyAlignment="1">
      <alignment horizontal="center"/>
    </xf>
    <xf numFmtId="0" fontId="24" fillId="0" borderId="0" xfId="0" applyFont="1" applyAlignment="1">
      <alignment horizontal="center"/>
    </xf>
    <xf numFmtId="0" fontId="19" fillId="3" borderId="21" xfId="0" applyFont="1" applyFill="1" applyBorder="1" applyAlignment="1">
      <alignment horizontal="center" wrapText="1"/>
    </xf>
    <xf numFmtId="0" fontId="19" fillId="0" borderId="22" xfId="0" applyFont="1" applyBorder="1" applyAlignment="1">
      <alignment horizontal="center" wrapText="1"/>
    </xf>
    <xf numFmtId="0" fontId="19" fillId="0" borderId="11" xfId="0" applyFont="1" applyBorder="1" applyAlignment="1">
      <alignment horizontal="center" wrapText="1"/>
    </xf>
    <xf numFmtId="0" fontId="0" fillId="3" borderId="33" xfId="0" applyFill="1" applyBorder="1" applyAlignment="1">
      <alignment wrapText="1"/>
    </xf>
    <xf numFmtId="0" fontId="0" fillId="3" borderId="0" xfId="0" applyFill="1" applyAlignment="1">
      <alignment wrapText="1"/>
    </xf>
    <xf numFmtId="0" fontId="0" fillId="3" borderId="20" xfId="0" applyFill="1" applyBorder="1" applyAlignment="1">
      <alignment wrapText="1"/>
    </xf>
    <xf numFmtId="0" fontId="28" fillId="5" borderId="30" xfId="0" applyFont="1" applyFill="1" applyBorder="1" applyAlignment="1">
      <alignment horizontal="center"/>
    </xf>
    <xf numFmtId="0" fontId="29" fillId="5" borderId="30" xfId="0" applyFont="1" applyFill="1" applyBorder="1"/>
  </cellXfs>
  <cellStyles count="3">
    <cellStyle name="Currency" xfId="2" builtinId="4"/>
    <cellStyle name="Normal" xfId="0" builtinId="0"/>
    <cellStyle name="Per cent" xfId="1" builtinId="5"/>
  </cellStyles>
  <dxfs count="84">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auto="1"/>
        </left>
        <right/>
        <top style="thin">
          <color auto="1"/>
        </top>
        <bottom style="thin">
          <color auto="1"/>
        </bottom>
        <vertical/>
        <horizontal style="thin">
          <color auto="1"/>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medium">
          <color indexed="64"/>
        </left>
        <right style="medium">
          <color indexed="64"/>
        </right>
        <top style="thin">
          <color auto="1"/>
        </top>
        <bottom style="thin">
          <color auto="1"/>
        </bottom>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FF0000"/>
        <name val="Calibri"/>
        <family val="2"/>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rgb="FF0070C0"/>
        <name val="Calibri"/>
        <family val="2"/>
        <scheme val="minor"/>
      </font>
      <fill>
        <patternFill patternType="solid">
          <fgColor indexed="64"/>
          <bgColor rgb="FFFFFFCC"/>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bottom style="medium">
          <color indexed="64"/>
        </bottom>
      </border>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bottom"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fill>
        <patternFill patternType="solid">
          <fgColor indexed="64"/>
          <bgColor theme="0" tint="-0.499984740745262"/>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border diagonalUp="0" diagonalDown="0" outline="0">
        <left/>
        <right style="thin">
          <color auto="1"/>
        </right>
        <top style="thin">
          <color auto="1"/>
        </top>
        <bottom style="thin">
          <color auto="1"/>
        </bottom>
      </border>
    </dxf>
    <dxf>
      <border outline="0">
        <left style="medium">
          <color auto="1"/>
        </left>
        <right style="medium">
          <color auto="1"/>
        </right>
        <top style="medium">
          <color indexed="64"/>
        </top>
        <bottom style="medium">
          <color auto="1"/>
        </bottom>
      </border>
    </dxf>
    <dxf>
      <font>
        <strike val="0"/>
        <outline val="0"/>
        <shadow val="0"/>
        <u val="none"/>
        <vertAlign val="baseline"/>
        <sz val="14"/>
        <name val="Calibri"/>
        <family val="2"/>
        <scheme val="minor"/>
      </font>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general" vertical="bottom"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4"/>
        <name val="Calibri"/>
        <family val="2"/>
        <scheme val="minor"/>
      </font>
      <numFmt numFmtId="3" formatCode="#,##0"/>
      <fill>
        <patternFill>
          <fgColor indexed="64"/>
          <bgColor theme="0" tint="-0.499984740745262"/>
        </patternFill>
      </fill>
      <alignment horizontal="center" vertical="bottom" textRotation="0" wrapText="0" indent="0" justifyLastLine="0" shrinkToFit="0" readingOrder="0"/>
      <border diagonalUp="0" diagonalDown="0" outline="0">
        <left style="thin">
          <color auto="1"/>
        </left>
        <right style="medium">
          <color auto="1"/>
        </right>
        <top style="thin">
          <color auto="1"/>
        </top>
        <bottom style="thin">
          <color auto="1"/>
        </bottom>
      </border>
    </dxf>
    <dxf>
      <font>
        <strike val="0"/>
        <outline val="0"/>
        <shadow val="0"/>
        <u val="none"/>
        <vertAlign val="baseline"/>
        <sz val="14"/>
        <name val="Calibri"/>
        <family val="2"/>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4"/>
        <name val="Calibri"/>
        <family val="2"/>
        <scheme val="minor"/>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style="thin">
          <color auto="1"/>
        </top>
        <bottom style="thin">
          <color auto="1"/>
        </bottom>
      </border>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border diagonalUp="0" diagonalDown="0" outline="0">
        <left/>
        <right/>
        <top style="thin">
          <color auto="1"/>
        </top>
        <bottom style="thin">
          <color auto="1"/>
        </bottom>
      </border>
    </dxf>
    <dxf>
      <border outline="0">
        <left style="medium">
          <color auto="1"/>
        </left>
        <top style="medium">
          <color indexed="64"/>
        </top>
      </border>
    </dxf>
    <dxf>
      <font>
        <strike val="0"/>
        <outline val="0"/>
        <shadow val="0"/>
        <u val="none"/>
        <vertAlign val="baseline"/>
        <sz val="14"/>
        <name val="Calibri"/>
        <family val="2"/>
        <scheme val="minor"/>
      </font>
    </dxf>
    <dxf>
      <font>
        <b/>
        <i val="0"/>
        <strike val="0"/>
        <condense val="0"/>
        <extend val="0"/>
        <outline val="0"/>
        <shadow val="0"/>
        <u val="none"/>
        <vertAlign val="baseline"/>
        <sz val="14"/>
        <color rgb="FF0070C0"/>
        <name val="Calibri"/>
        <family val="2"/>
        <scheme val="minor"/>
      </font>
      <fill>
        <patternFill patternType="solid">
          <fgColor indexed="64"/>
          <bgColor rgb="FFFFFFCC"/>
        </patternFill>
      </fill>
      <alignment horizontal="general"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00FF"/>
      <color rgb="FF00FF00"/>
      <color rgb="FFFFFFCC"/>
      <color rgb="FFFF3399"/>
      <color rgb="FFFFFF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1 - 0 to 1000km. Initial penetration issue check + Dry road performance. </a:t>
            </a:r>
          </a:p>
          <a:p>
            <a:pPr>
              <a:defRPr/>
            </a:pPr>
            <a:r>
              <a:rPr lang="en-AU" sz="1200" i="1" baseline="0"/>
              <a:t>*Lower is better</a:t>
            </a:r>
            <a:endParaRPr lang="en-AU" sz="1200" i="1"/>
          </a:p>
        </c:rich>
      </c:tx>
      <c:layout>
        <c:manualLayout>
          <c:xMode val="edge"/>
          <c:yMode val="edge"/>
          <c:x val="0.19484301864992828"/>
          <c:y val="2.3395901792242609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data'!$A$4</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c:f>
              <c:numCache>
                <c:formatCode>0.0%</c:formatCode>
                <c:ptCount val="1"/>
                <c:pt idx="0">
                  <c:v>2.7E-2</c:v>
                </c:pt>
              </c:numCache>
            </c:numRef>
          </c:val>
          <c:extLst>
            <c:ext xmlns:c16="http://schemas.microsoft.com/office/drawing/2014/chart" uri="{C3380CC4-5D6E-409C-BE32-E72D297353CC}">
              <c16:uniqueId val="{00000000-F47F-40A1-B6E0-0D8A48817103}"/>
            </c:ext>
          </c:extLst>
        </c:ser>
        <c:ser>
          <c:idx val="1"/>
          <c:order val="1"/>
          <c:tx>
            <c:strRef>
              <c:f>'performance by type data'!$A$5</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data'!$B$5</c:f>
              <c:numCache>
                <c:formatCode>0.0%</c:formatCode>
                <c:ptCount val="1"/>
                <c:pt idx="0">
                  <c:v>0.129</c:v>
                </c:pt>
              </c:numCache>
            </c:numRef>
          </c:val>
          <c:extLst>
            <c:ext xmlns:c16="http://schemas.microsoft.com/office/drawing/2014/chart" uri="{C3380CC4-5D6E-409C-BE32-E72D297353CC}">
              <c16:uniqueId val="{00000001-F47F-40A1-B6E0-0D8A48817103}"/>
            </c:ext>
          </c:extLst>
        </c:ser>
        <c:ser>
          <c:idx val="2"/>
          <c:order val="2"/>
          <c:tx>
            <c:strRef>
              <c:f>'performance by type data'!$A$6</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data'!$B$6</c:f>
              <c:numCache>
                <c:formatCode>0.0%</c:formatCode>
                <c:ptCount val="1"/>
                <c:pt idx="0">
                  <c:v>0.13400000000000001</c:v>
                </c:pt>
              </c:numCache>
            </c:numRef>
          </c:val>
          <c:extLst>
            <c:ext xmlns:c16="http://schemas.microsoft.com/office/drawing/2014/chart" uri="{C3380CC4-5D6E-409C-BE32-E72D297353CC}">
              <c16:uniqueId val="{00000002-F47F-40A1-B6E0-0D8A48817103}"/>
            </c:ext>
          </c:extLst>
        </c:ser>
        <c:ser>
          <c:idx val="3"/>
          <c:order val="3"/>
          <c:tx>
            <c:strRef>
              <c:f>'performance by type data'!$A$7</c:f>
              <c:strCache>
                <c:ptCount val="1"/>
                <c:pt idx="0">
                  <c:v>All</c:v>
                </c:pt>
              </c:strCache>
            </c:strRef>
          </c:tx>
          <c:spPr>
            <a:solidFill>
              <a:srgbClr val="FFC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data'!$B$7</c:f>
              <c:numCache>
                <c:formatCode>0.0%</c:formatCode>
                <c:ptCount val="1"/>
                <c:pt idx="0">
                  <c:v>0.108</c:v>
                </c:pt>
              </c:numCache>
            </c:numRef>
          </c:val>
          <c:extLst>
            <c:ext xmlns:c16="http://schemas.microsoft.com/office/drawing/2014/chart" uri="{C3380CC4-5D6E-409C-BE32-E72D297353CC}">
              <c16:uniqueId val="{00000003-F47F-40A1-B6E0-0D8A48817103}"/>
            </c:ext>
          </c:extLst>
        </c:ser>
        <c:ser>
          <c:idx val="4"/>
          <c:order val="4"/>
          <c:tx>
            <c:strRef>
              <c:f>'performance by type data'!$A$8</c:f>
              <c:strCache>
                <c:ptCount val="1"/>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data'!$B$8</c:f>
              <c:numCache>
                <c:formatCode>0.0%</c:formatCode>
                <c:ptCount val="1"/>
              </c:numCache>
            </c:numRef>
          </c:val>
          <c:extLst>
            <c:ext xmlns:c16="http://schemas.microsoft.com/office/drawing/2014/chart" uri="{C3380CC4-5D6E-409C-BE32-E72D297353CC}">
              <c16:uniqueId val="{00000004-F47F-40A1-B6E0-0D8A48817103}"/>
            </c:ext>
          </c:extLst>
        </c:ser>
        <c:ser>
          <c:idx val="5"/>
          <c:order val="5"/>
          <c:tx>
            <c:strRef>
              <c:f>'performance by type data'!$A$9</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data'!$B$9</c:f>
              <c:numCache>
                <c:formatCode>0.0%</c:formatCode>
                <c:ptCount val="1"/>
              </c:numCache>
            </c:numRef>
          </c:val>
          <c:extLst>
            <c:ext xmlns:c16="http://schemas.microsoft.com/office/drawing/2014/chart" uri="{C3380CC4-5D6E-409C-BE32-E72D297353CC}">
              <c16:uniqueId val="{00000005-F47F-40A1-B6E0-0D8A48817103}"/>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2 - 1000km Dry contamination Block - Performance in dry gravel / mtb / cx.</a:t>
            </a:r>
          </a:p>
          <a:p>
            <a:pPr>
              <a:defRPr/>
            </a:pPr>
            <a:r>
              <a:rPr lang="en-AU" sz="1200" i="1" baseline="0"/>
              <a:t>*Lower is better</a:t>
            </a:r>
          </a:p>
          <a:p>
            <a:pPr>
              <a:defRPr/>
            </a:pPr>
            <a:r>
              <a:rPr lang="en-AU" baseline="0"/>
              <a:t> </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data'!$A$18</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data'!$B$18</c:f>
              <c:numCache>
                <c:formatCode>0.0%</c:formatCode>
                <c:ptCount val="1"/>
                <c:pt idx="0">
                  <c:v>6.6000000000000003E-2</c:v>
                </c:pt>
              </c:numCache>
            </c:numRef>
          </c:val>
          <c:extLst>
            <c:ext xmlns:c16="http://schemas.microsoft.com/office/drawing/2014/chart" uri="{C3380CC4-5D6E-409C-BE32-E72D297353CC}">
              <c16:uniqueId val="{00000000-BE27-4AAE-9DD4-44C5988AED66}"/>
            </c:ext>
          </c:extLst>
        </c:ser>
        <c:ser>
          <c:idx val="1"/>
          <c:order val="1"/>
          <c:tx>
            <c:strRef>
              <c:f>'performance by type data'!$A$19</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data'!$B$19</c:f>
              <c:numCache>
                <c:formatCode>0.0%</c:formatCode>
                <c:ptCount val="1"/>
                <c:pt idx="0">
                  <c:v>9.7000000000000003E-2</c:v>
                </c:pt>
              </c:numCache>
            </c:numRef>
          </c:val>
          <c:extLst>
            <c:ext xmlns:c16="http://schemas.microsoft.com/office/drawing/2014/chart" uri="{C3380CC4-5D6E-409C-BE32-E72D297353CC}">
              <c16:uniqueId val="{00000001-BE27-4AAE-9DD4-44C5988AED66}"/>
            </c:ext>
          </c:extLst>
        </c:ser>
        <c:ser>
          <c:idx val="2"/>
          <c:order val="2"/>
          <c:tx>
            <c:strRef>
              <c:f>'performance by type data'!$A$20</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data'!$B$20</c:f>
              <c:numCache>
                <c:formatCode>0.0%</c:formatCode>
                <c:ptCount val="1"/>
                <c:pt idx="0">
                  <c:v>0.53100000000000003</c:v>
                </c:pt>
              </c:numCache>
            </c:numRef>
          </c:val>
          <c:extLst>
            <c:ext xmlns:c16="http://schemas.microsoft.com/office/drawing/2014/chart" uri="{C3380CC4-5D6E-409C-BE32-E72D297353CC}">
              <c16:uniqueId val="{00000002-BE27-4AAE-9DD4-44C5988AED66}"/>
            </c:ext>
          </c:extLst>
        </c:ser>
        <c:ser>
          <c:idx val="3"/>
          <c:order val="3"/>
          <c:tx>
            <c:strRef>
              <c:f>'performance by type data'!$A$21</c:f>
              <c:strCache>
                <c:ptCount val="1"/>
                <c:pt idx="0">
                  <c:v>All</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data'!$B$21</c:f>
              <c:numCache>
                <c:formatCode>0.0%</c:formatCode>
                <c:ptCount val="1"/>
                <c:pt idx="0">
                  <c:v>0.33700000000000002</c:v>
                </c:pt>
              </c:numCache>
            </c:numRef>
          </c:val>
          <c:extLst>
            <c:ext xmlns:c16="http://schemas.microsoft.com/office/drawing/2014/chart" uri="{C3380CC4-5D6E-409C-BE32-E72D297353CC}">
              <c16:uniqueId val="{00000003-BE27-4AAE-9DD4-44C5988AED66}"/>
            </c:ext>
          </c:extLst>
        </c:ser>
        <c:ser>
          <c:idx val="4"/>
          <c:order val="4"/>
          <c:tx>
            <c:strRef>
              <c:f>'performance by type data'!$A$22</c:f>
              <c:strCache>
                <c:ptCount val="1"/>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data'!$B$22</c:f>
              <c:numCache>
                <c:formatCode>0.0%</c:formatCode>
                <c:ptCount val="1"/>
              </c:numCache>
            </c:numRef>
          </c:val>
          <c:extLst>
            <c:ext xmlns:c16="http://schemas.microsoft.com/office/drawing/2014/chart" uri="{C3380CC4-5D6E-409C-BE32-E72D297353CC}">
              <c16:uniqueId val="{00000004-BE27-4AAE-9DD4-44C5988AED66}"/>
            </c:ext>
          </c:extLst>
        </c:ser>
        <c:ser>
          <c:idx val="5"/>
          <c:order val="5"/>
          <c:tx>
            <c:strRef>
              <c:f>'performance by type data'!$A$23</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data'!$B$23</c:f>
              <c:numCache>
                <c:formatCode>0.0%</c:formatCode>
                <c:ptCount val="1"/>
              </c:numCache>
            </c:numRef>
          </c:val>
          <c:extLst>
            <c:ext xmlns:c16="http://schemas.microsoft.com/office/drawing/2014/chart" uri="{C3380CC4-5D6E-409C-BE32-E72D297353CC}">
              <c16:uniqueId val="{00000005-BE27-4AAE-9DD4-44C5988AED66}"/>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4 - 1000km Wet contamination Block - Performance in Wet gravel / mtb / cx.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data'!$A$45</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data'!$B$45</c:f>
              <c:numCache>
                <c:formatCode>0.0%</c:formatCode>
                <c:ptCount val="1"/>
                <c:pt idx="0">
                  <c:v>0.26500000000000001</c:v>
                </c:pt>
              </c:numCache>
            </c:numRef>
          </c:val>
          <c:extLst>
            <c:ext xmlns:c16="http://schemas.microsoft.com/office/drawing/2014/chart" uri="{C3380CC4-5D6E-409C-BE32-E72D297353CC}">
              <c16:uniqueId val="{00000000-37CD-4466-AF53-E46D25BD710A}"/>
            </c:ext>
          </c:extLst>
        </c:ser>
        <c:ser>
          <c:idx val="1"/>
          <c:order val="1"/>
          <c:tx>
            <c:strRef>
              <c:f>'performance by type data'!$A$46</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data'!$B$46</c:f>
              <c:numCache>
                <c:formatCode>0.0%</c:formatCode>
                <c:ptCount val="1"/>
                <c:pt idx="0">
                  <c:v>0.41599999999999998</c:v>
                </c:pt>
              </c:numCache>
            </c:numRef>
          </c:val>
          <c:extLst>
            <c:ext xmlns:c16="http://schemas.microsoft.com/office/drawing/2014/chart" uri="{C3380CC4-5D6E-409C-BE32-E72D297353CC}">
              <c16:uniqueId val="{00000001-37CD-4466-AF53-E46D25BD710A}"/>
            </c:ext>
          </c:extLst>
        </c:ser>
        <c:ser>
          <c:idx val="2"/>
          <c:order val="2"/>
          <c:tx>
            <c:strRef>
              <c:f>'performance by type data'!$A$47</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data'!$B$47</c:f>
              <c:numCache>
                <c:formatCode>0.0%</c:formatCode>
                <c:ptCount val="1"/>
                <c:pt idx="0">
                  <c:v>0.82</c:v>
                </c:pt>
              </c:numCache>
            </c:numRef>
          </c:val>
          <c:extLst>
            <c:ext xmlns:c16="http://schemas.microsoft.com/office/drawing/2014/chart" uri="{C3380CC4-5D6E-409C-BE32-E72D297353CC}">
              <c16:uniqueId val="{00000002-37CD-4466-AF53-E46D25BD710A}"/>
            </c:ext>
          </c:extLst>
        </c:ser>
        <c:ser>
          <c:idx val="3"/>
          <c:order val="3"/>
          <c:tx>
            <c:strRef>
              <c:f>'performance by type data'!$A$48</c:f>
              <c:strCache>
                <c:ptCount val="1"/>
                <c:pt idx="0">
                  <c:v>All</c:v>
                </c:pt>
              </c:strCache>
            </c:strRef>
          </c:tx>
          <c:spPr>
            <a:solidFill>
              <a:srgbClr val="FFC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data'!$B$48</c:f>
              <c:numCache>
                <c:formatCode>0.0%</c:formatCode>
                <c:ptCount val="1"/>
                <c:pt idx="0">
                  <c:v>0.59199999999999997</c:v>
                </c:pt>
              </c:numCache>
            </c:numRef>
          </c:val>
          <c:extLst>
            <c:ext xmlns:c16="http://schemas.microsoft.com/office/drawing/2014/chart" uri="{C3380CC4-5D6E-409C-BE32-E72D297353CC}">
              <c16:uniqueId val="{00000003-37CD-4466-AF53-E46D25BD710A}"/>
            </c:ext>
          </c:extLst>
        </c:ser>
        <c:ser>
          <c:idx val="4"/>
          <c:order val="4"/>
          <c:tx>
            <c:strRef>
              <c:f>'performance by type data'!$A$49</c:f>
              <c:strCache>
                <c:ptCount val="1"/>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data'!$B$49</c:f>
              <c:numCache>
                <c:formatCode>0.0%</c:formatCode>
                <c:ptCount val="1"/>
              </c:numCache>
            </c:numRef>
          </c:val>
          <c:extLst>
            <c:ext xmlns:c16="http://schemas.microsoft.com/office/drawing/2014/chart" uri="{C3380CC4-5D6E-409C-BE32-E72D297353CC}">
              <c16:uniqueId val="{00000004-37CD-4466-AF53-E46D25BD710A}"/>
            </c:ext>
          </c:extLst>
        </c:ser>
        <c:ser>
          <c:idx val="5"/>
          <c:order val="5"/>
          <c:tx>
            <c:strRef>
              <c:f>'performance by type data'!$A$50</c:f>
              <c:strCache>
                <c:ptCount val="1"/>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'performance by type data'!$B$50</c:f>
              <c:numCache>
                <c:formatCode>0.0%</c:formatCode>
                <c:ptCount val="1"/>
              </c:numCache>
            </c:numRef>
          </c:val>
          <c:extLst>
            <c:ext xmlns:c16="http://schemas.microsoft.com/office/drawing/2014/chart" uri="{C3380CC4-5D6E-409C-BE32-E72D297353CC}">
              <c16:uniqueId val="{00000005-37CD-4466-AF53-E46D25BD710A}"/>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Blocks 1 through 6 Cumulative (MAIN TEST - 6000km). </a:t>
            </a:r>
            <a:r>
              <a:rPr lang="en-AU" sz="1000" baseline="0"/>
              <a:t>*Lower is better</a:t>
            </a:r>
            <a:endParaRPr lang="en-AU" sz="1000"/>
          </a:p>
        </c:rich>
      </c:tx>
      <c:layout>
        <c:manualLayout>
          <c:xMode val="edge"/>
          <c:yMode val="edge"/>
          <c:x val="0.11103543027171726"/>
          <c:y val="1.82232327563941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'performance by type data'!$A$59</c:f>
              <c:strCache>
                <c:ptCount val="1"/>
                <c:pt idx="0">
                  <c:v>Immersive wax</c:v>
                </c:pt>
              </c:strCache>
            </c:strRef>
          </c:tx>
          <c:spPr>
            <a:solidFill>
              <a:srgbClr val="FF00FF"/>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data'!$B$59</c:f>
              <c:numCache>
                <c:formatCode>0.0%</c:formatCode>
                <c:ptCount val="1"/>
                <c:pt idx="0">
                  <c:v>0.86599999999999999</c:v>
                </c:pt>
              </c:numCache>
            </c:numRef>
          </c:val>
          <c:extLst>
            <c:ext xmlns:c16="http://schemas.microsoft.com/office/drawing/2014/chart" uri="{C3380CC4-5D6E-409C-BE32-E72D297353CC}">
              <c16:uniqueId val="{00000000-DF28-4AC3-BA96-CC711AFA1AAF}"/>
            </c:ext>
          </c:extLst>
        </c:ser>
        <c:ser>
          <c:idx val="1"/>
          <c:order val="1"/>
          <c:tx>
            <c:strRef>
              <c:f>'performance by type data'!$A$60</c:f>
              <c:strCache>
                <c:ptCount val="1"/>
                <c:pt idx="0">
                  <c:v>Wax drip</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data'!$B$60</c:f>
              <c:numCache>
                <c:formatCode>0.0%</c:formatCode>
                <c:ptCount val="1"/>
                <c:pt idx="0">
                  <c:v>1.482</c:v>
                </c:pt>
              </c:numCache>
            </c:numRef>
          </c:val>
          <c:extLst>
            <c:ext xmlns:c16="http://schemas.microsoft.com/office/drawing/2014/chart" uri="{C3380CC4-5D6E-409C-BE32-E72D297353CC}">
              <c16:uniqueId val="{00000001-DF28-4AC3-BA96-CC711AFA1AAF}"/>
            </c:ext>
          </c:extLst>
        </c:ser>
        <c:ser>
          <c:idx val="2"/>
          <c:order val="2"/>
          <c:tx>
            <c:strRef>
              <c:f>'performance by type data'!$A$61</c:f>
              <c:strCache>
                <c:ptCount val="1"/>
                <c:pt idx="0">
                  <c:v>Wet Drip</c:v>
                </c:pt>
              </c:strCache>
            </c:strRef>
          </c:tx>
          <c:spPr>
            <a:solidFill>
              <a:srgbClr val="00B0F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data'!$B$61</c:f>
              <c:numCache>
                <c:formatCode>0.0%</c:formatCode>
                <c:ptCount val="1"/>
                <c:pt idx="0">
                  <c:v>3.6869999999999998</c:v>
                </c:pt>
              </c:numCache>
            </c:numRef>
          </c:val>
          <c:extLst>
            <c:ext xmlns:c16="http://schemas.microsoft.com/office/drawing/2014/chart" uri="{C3380CC4-5D6E-409C-BE32-E72D297353CC}">
              <c16:uniqueId val="{00000002-DF28-4AC3-BA96-CC711AFA1AAF}"/>
            </c:ext>
          </c:extLst>
        </c:ser>
        <c:ser>
          <c:idx val="3"/>
          <c:order val="3"/>
          <c:tx>
            <c:strRef>
              <c:f>'performance by type data'!$A$62</c:f>
              <c:strCache>
                <c:ptCount val="1"/>
                <c:pt idx="0">
                  <c:v>All</c:v>
                </c:pt>
              </c:strCache>
            </c:strRef>
          </c:tx>
          <c:spPr>
            <a:solidFill>
              <a:schemeClr val="accent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data'!$B$62</c:f>
              <c:numCache>
                <c:formatCode>0.0%</c:formatCode>
                <c:ptCount val="1"/>
                <c:pt idx="0">
                  <c:v>2.4889999999999999</c:v>
                </c:pt>
              </c:numCache>
            </c:numRef>
          </c:val>
          <c:extLst>
            <c:ext xmlns:c16="http://schemas.microsoft.com/office/drawing/2014/chart" uri="{C3380CC4-5D6E-409C-BE32-E72D297353CC}">
              <c16:uniqueId val="{00000003-DF28-4AC3-BA96-CC711AFA1AAF}"/>
            </c:ext>
          </c:extLst>
        </c:ser>
        <c:ser>
          <c:idx val="4"/>
          <c:order val="4"/>
          <c:tx>
            <c:strRef>
              <c:f>'performance by type data'!$A$63</c:f>
              <c:strCache>
                <c:ptCount val="1"/>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data'!$B$63</c:f>
              <c:numCache>
                <c:formatCode>0.0%</c:formatCode>
                <c:ptCount val="1"/>
              </c:numCache>
            </c:numRef>
          </c:val>
          <c:extLst>
            <c:ext xmlns:c16="http://schemas.microsoft.com/office/drawing/2014/chart" uri="{C3380CC4-5D6E-409C-BE32-E72D297353CC}">
              <c16:uniqueId val="{00000004-DF28-4AC3-BA96-CC711AFA1AAF}"/>
            </c:ext>
          </c:extLst>
        </c:ser>
        <c:ser>
          <c:idx val="5"/>
          <c:order val="5"/>
          <c:tx>
            <c:strRef>
              <c:f>'performance by type data'!$A$64</c:f>
              <c:strCache>
                <c:ptCount val="1"/>
              </c:strCache>
            </c:strRef>
          </c:tx>
          <c:spPr>
            <a:solidFill>
              <a:srgbClr val="00FF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data'!$B$56:$B$58</c:f>
              <c:strCache>
                <c:ptCount val="3"/>
                <c:pt idx="2">
                  <c:v>Block 1 wear</c:v>
                </c:pt>
              </c:strCache>
            </c:strRef>
          </c:cat>
          <c:val>
            <c:numRef>
              <c:f>'performance by type data'!$B$64</c:f>
              <c:numCache>
                <c:formatCode>0.0%</c:formatCode>
                <c:ptCount val="1"/>
              </c:numCache>
            </c:numRef>
          </c:val>
          <c:extLst>
            <c:ext xmlns:c16="http://schemas.microsoft.com/office/drawing/2014/chart" uri="{C3380CC4-5D6E-409C-BE32-E72D297353CC}">
              <c16:uniqueId val="{00000005-DF28-4AC3-BA96-CC711AFA1AAF}"/>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AU"/>
              <a:t>% Wear -</a:t>
            </a:r>
            <a:r>
              <a:rPr lang="en-AU" baseline="0"/>
              <a:t> Block 3 - No contamination</a:t>
            </a:r>
          </a:p>
          <a:p>
            <a:pPr>
              <a:defRPr/>
            </a:pPr>
            <a:r>
              <a:rPr lang="en-AU" baseline="0"/>
              <a:t>(ability to clear cont. from block 2) </a:t>
            </a:r>
          </a:p>
          <a:p>
            <a:pPr>
              <a:defRPr/>
            </a:pPr>
            <a:r>
              <a:rPr lang="en-AU" baseline="0"/>
              <a:t> </a:t>
            </a:r>
            <a:r>
              <a:rPr lang="en-AU" sz="1000" baseline="0"/>
              <a:t>*Lower is better</a:t>
            </a:r>
            <a:endParaRPr lang="en-AU" sz="1000"/>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257664582632259"/>
          <c:y val="0.15635533704986154"/>
          <c:w val="0.85385883724205747"/>
          <c:h val="0.69770670147597935"/>
        </c:manualLayout>
      </c:layout>
      <c:barChart>
        <c:barDir val="col"/>
        <c:grouping val="clustered"/>
        <c:varyColors val="0"/>
        <c:ser>
          <c:idx val="0"/>
          <c:order val="0"/>
          <c:spPr>
            <a:solidFill>
              <a:srgbClr val="FF00FF"/>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FF00FF"/>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9935-4FE2-AF9F-BC2241E2E349}"/>
              </c:ext>
            </c:extLst>
          </c:dPt>
          <c:dPt>
            <c:idx val="1"/>
            <c:invertIfNegative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9935-4FE2-AF9F-BC2241E2E349}"/>
              </c:ext>
            </c:extLst>
          </c:dPt>
          <c:dPt>
            <c:idx val="2"/>
            <c:invertIfNegative val="0"/>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9935-4FE2-AF9F-BC2241E2E349}"/>
              </c:ext>
            </c:extLst>
          </c:dPt>
          <c:dPt>
            <c:idx val="3"/>
            <c:invertIfNegative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9935-4FE2-AF9F-BC2241E2E34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'performance by type data'!$A$32:$A$35</c:f>
              <c:strCache>
                <c:ptCount val="4"/>
                <c:pt idx="0">
                  <c:v>Immersive wax</c:v>
                </c:pt>
                <c:pt idx="1">
                  <c:v>Wax drip</c:v>
                </c:pt>
                <c:pt idx="2">
                  <c:v>Wet Drip</c:v>
                </c:pt>
                <c:pt idx="3">
                  <c:v>All</c:v>
                </c:pt>
              </c:strCache>
            </c:strRef>
          </c:cat>
          <c:val>
            <c:numRef>
              <c:f>'performance by type data'!$B$32:$B$35</c:f>
              <c:numCache>
                <c:formatCode>0.0%</c:formatCode>
                <c:ptCount val="4"/>
                <c:pt idx="0">
                  <c:v>3.5000000000000003E-2</c:v>
                </c:pt>
                <c:pt idx="1">
                  <c:v>6.9000000000000006E-2</c:v>
                </c:pt>
                <c:pt idx="2">
                  <c:v>0.47399999999999998</c:v>
                </c:pt>
                <c:pt idx="3">
                  <c:v>0.28399999999999997</c:v>
                </c:pt>
              </c:numCache>
            </c:numRef>
          </c:val>
          <c:extLst>
            <c:ext xmlns:c16="http://schemas.microsoft.com/office/drawing/2014/chart" uri="{C3380CC4-5D6E-409C-BE32-E72D297353CC}">
              <c16:uniqueId val="{0000000A-9935-4FE2-AF9F-BC2241E2E349}"/>
            </c:ext>
          </c:extLst>
        </c:ser>
        <c:dLbls>
          <c:showLegendKey val="0"/>
          <c:showVal val="0"/>
          <c:showCatName val="0"/>
          <c:showSerName val="0"/>
          <c:showPercent val="0"/>
          <c:showBubbleSize val="0"/>
        </c:dLbls>
        <c:gapWidth val="100"/>
        <c:overlap val="-24"/>
        <c:axId val="533249712"/>
        <c:axId val="533250496"/>
      </c:barChart>
      <c:catAx>
        <c:axId val="5332497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50496"/>
        <c:crosses val="autoZero"/>
        <c:auto val="1"/>
        <c:lblAlgn val="ctr"/>
        <c:lblOffset val="100"/>
        <c:noMultiLvlLbl val="0"/>
      </c:catAx>
      <c:valAx>
        <c:axId val="533250496"/>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AU"/>
                  <a:t>% wear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3324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133350</xdr:rowOff>
    </xdr:from>
    <xdr:to>
      <xdr:col>3</xdr:col>
      <xdr:colOff>873986</xdr:colOff>
      <xdr:row>7</xdr:row>
      <xdr:rowOff>165881</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4074584" y="133350"/>
          <a:ext cx="4165402" cy="1736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1343025</xdr:colOff>
      <xdr:row>0</xdr:row>
      <xdr:rowOff>76200</xdr:rowOff>
    </xdr:from>
    <xdr:ext cx="3538962" cy="1362075"/>
    <xdr:pic>
      <xdr:nvPicPr>
        <xdr:cNvPr id="2" name="Picture 1">
          <a:extLst>
            <a:ext uri="{FF2B5EF4-FFF2-40B4-BE49-F238E27FC236}">
              <a16:creationId xmlns:a16="http://schemas.microsoft.com/office/drawing/2014/main" id="{48842EE7-F25B-4EDE-86A1-C09425B607BE}"/>
            </a:ext>
          </a:extLst>
        </xdr:cNvPr>
        <xdr:cNvPicPr>
          <a:picLocks noChangeAspect="1"/>
        </xdr:cNvPicPr>
      </xdr:nvPicPr>
      <xdr:blipFill>
        <a:blip xmlns:r="http://schemas.openxmlformats.org/officeDocument/2006/relationships" r:embed="rId1"/>
        <a:stretch>
          <a:fillRect/>
        </a:stretch>
      </xdr:blipFill>
      <xdr:spPr>
        <a:xfrm>
          <a:off x="5772150" y="76200"/>
          <a:ext cx="3538962" cy="13620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417512</xdr:colOff>
      <xdr:row>27</xdr:row>
      <xdr:rowOff>115888</xdr:rowOff>
    </xdr:to>
    <xdr:graphicFrame macro="">
      <xdr:nvGraphicFramePr>
        <xdr:cNvPr id="2" name="Chart 10">
          <a:extLst>
            <a:ext uri="{FF2B5EF4-FFF2-40B4-BE49-F238E27FC236}">
              <a16:creationId xmlns:a16="http://schemas.microsoft.com/office/drawing/2014/main" id="{B1DB73B0-56E1-40AC-BE6E-E3579C934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31</xdr:row>
      <xdr:rowOff>0</xdr:rowOff>
    </xdr:from>
    <xdr:to>
      <xdr:col>10</xdr:col>
      <xdr:colOff>417512</xdr:colOff>
      <xdr:row>56</xdr:row>
      <xdr:rowOff>115888</xdr:rowOff>
    </xdr:to>
    <xdr:graphicFrame macro="">
      <xdr:nvGraphicFramePr>
        <xdr:cNvPr id="3" name="Chart 10">
          <a:extLst>
            <a:ext uri="{FF2B5EF4-FFF2-40B4-BE49-F238E27FC236}">
              <a16:creationId xmlns:a16="http://schemas.microsoft.com/office/drawing/2014/main" id="{2BFD4D26-3500-46AF-BE15-9992BE9C4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185057</xdr:rowOff>
    </xdr:from>
    <xdr:to>
      <xdr:col>10</xdr:col>
      <xdr:colOff>417512</xdr:colOff>
      <xdr:row>110</xdr:row>
      <xdr:rowOff>110445</xdr:rowOff>
    </xdr:to>
    <xdr:graphicFrame macro="">
      <xdr:nvGraphicFramePr>
        <xdr:cNvPr id="4" name="Chart 10">
          <a:extLst>
            <a:ext uri="{FF2B5EF4-FFF2-40B4-BE49-F238E27FC236}">
              <a16:creationId xmlns:a16="http://schemas.microsoft.com/office/drawing/2014/main" id="{5D438FAC-21F3-4131-B142-EE996A8C67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2667001</xdr:colOff>
      <xdr:row>112</xdr:row>
      <xdr:rowOff>122464</xdr:rowOff>
    </xdr:from>
    <xdr:to>
      <xdr:col>10</xdr:col>
      <xdr:colOff>397102</xdr:colOff>
      <xdr:row>138</xdr:row>
      <xdr:rowOff>47852</xdr:rowOff>
    </xdr:to>
    <xdr:graphicFrame macro="">
      <xdr:nvGraphicFramePr>
        <xdr:cNvPr id="6" name="Chart 10">
          <a:extLst>
            <a:ext uri="{FF2B5EF4-FFF2-40B4-BE49-F238E27FC236}">
              <a16:creationId xmlns:a16="http://schemas.microsoft.com/office/drawing/2014/main" id="{04A9136D-CE61-4204-A404-34F0FB890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58</xdr:row>
      <xdr:rowOff>0</xdr:rowOff>
    </xdr:from>
    <xdr:to>
      <xdr:col>10</xdr:col>
      <xdr:colOff>417512</xdr:colOff>
      <xdr:row>83</xdr:row>
      <xdr:rowOff>115888</xdr:rowOff>
    </xdr:to>
    <xdr:graphicFrame macro="">
      <xdr:nvGraphicFramePr>
        <xdr:cNvPr id="7" name="Chart 10">
          <a:extLst>
            <a:ext uri="{FF2B5EF4-FFF2-40B4-BE49-F238E27FC236}">
              <a16:creationId xmlns:a16="http://schemas.microsoft.com/office/drawing/2014/main" id="{66F9E677-7B5A-48BD-A6F3-890CAF11B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dam Kerin" id="{F9308ABB-B8A9-4513-8D6C-078B74DCDEDA}" userId="1c5abe5d8f6192bd"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12605A-393B-4AF4-9653-07D91C257A57}" name="Table3" displayName="Table3" ref="A40:M97" totalsRowShown="0" headerRowDxfId="83" dataDxfId="82" tableBorderDxfId="81" headerRowCellStyle="Currency">
  <autoFilter ref="A40:M97" xr:uid="{CEA88EA1-D74A-4D46-BBC2-BBB06D8BCDFC}"/>
  <sortState xmlns:xlrd2="http://schemas.microsoft.com/office/spreadsheetml/2017/richdata2" ref="A41:M97">
    <sortCondition ref="H40:H97"/>
  </sortState>
  <tableColumns count="13">
    <tableColumn id="1" xr3:uid="{2F3DEB66-DB18-4E43-8A64-5D01A1670FDB}" name="   " dataDxfId="80"/>
    <tableColumn id="2" xr3:uid="{DC0BCCC7-C994-4A63-8449-C620F37EE124}" name="Block 1 - No Contamination" dataDxfId="79"/>
    <tableColumn id="3" xr3:uid="{12DF2A91-F892-40C3-BA9D-3B6EA487CF48}" name="Block 2 - Dry Cont." dataDxfId="78"/>
    <tableColumn id="4" xr3:uid="{859F0EA8-142A-4FA6-BD8F-EE642F9443A0}" name="Block 3 - No Cont." dataDxfId="77"/>
    <tableColumn id="5" xr3:uid="{9B1AA93F-3A14-4B35-AFBD-2DD6862029B0}" name="Block 4 - Wet cont." dataDxfId="76"/>
    <tableColumn id="6" xr3:uid="{B1440EF1-7CEC-4409-B884-44BD5F5102A1}" name="Block 5 - No Cont." dataDxfId="75"/>
    <tableColumn id="7" xr3:uid="{B0C7BA7E-DFA3-4E73-8A9E-85FE70F95D5E}" name="Column1" dataDxfId="74"/>
    <tableColumn id="8" xr3:uid="{2B0097B6-1CD9-4A6D-9C35-7AF491FDB12C}" name="Block 6 - Extreme Cont." dataDxfId="73"/>
    <tableColumn id="9" xr3:uid="{3D03857D-AC60-4E4E-909C-89606C16AB37}" name="Extrapolated chain lifespan - blocks 1-5" dataDxfId="72"/>
    <tableColumn id="10" xr3:uid="{E472FFD1-998C-4D34-A06C-93E50EE250F8}" name="Extrapolated wear based on block 1 only" dataDxfId="71"/>
    <tableColumn id="11" xr3:uid="{47583BE2-93D6-4262-BCAA-EB1E4D1A8895}" name="Extrapolated wear based on block 2 only" dataDxfId="70"/>
    <tableColumn id="12" xr3:uid="{2245A6BF-AF9A-4F9B-B38F-59B9EC03614A}" name="Extrapolated wear Based on Block 4 only" dataDxfId="69"/>
    <tableColumn id="13" xr3:uid="{C5E2A85E-AC33-416E-AF6B-F51E00ED9309}" name="Extrapolated wear Based on Block 6 only" dataDxfId="6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4CD969-2D59-472B-BCB4-5B95D05BE775}" name="Table8" displayName="Table8" ref="A108:AL164" totalsRowShown="0" headerRowDxfId="67" dataDxfId="66" tableBorderDxfId="65">
  <autoFilter ref="A108:AL164" xr:uid="{45D8E951-7F66-46F3-AD47-53D1FF397281}"/>
  <sortState xmlns:xlrd2="http://schemas.microsoft.com/office/spreadsheetml/2017/richdata2" ref="A109:AL164">
    <sortCondition ref="B108:B164"/>
  </sortState>
  <tableColumns count="38">
    <tableColumn id="1" xr3:uid="{0C1E52D1-3F89-4081-ABBF-6FB5078F5376}" name="Lube" dataDxfId="64"/>
    <tableColumn id="2" xr3:uid="{466CEF65-8C10-410F-A064-0DD2508F091A}" name="Block 1 - No Contamination" dataDxfId="63"/>
    <tableColumn id="3" xr3:uid="{4D2349EC-F383-4711-815E-07E0554A38AA}" name="Block 2 - Dry Cont." dataDxfId="62"/>
    <tableColumn id="4" xr3:uid="{80B25A13-010E-4FC6-AE40-352CE579F92F}" name="Block 3 - No Cont." dataDxfId="61"/>
    <tableColumn id="5" xr3:uid="{7DE735B5-28A3-4283-BCF7-327A4C2004E1}" name="Block 4 - Wet cont." dataDxfId="60"/>
    <tableColumn id="6" xr3:uid="{5119F686-0B7F-49AE-AE92-CC07F134EB76}" name="Block 5 - No Cont." dataDxfId="59"/>
    <tableColumn id="7" xr3:uid="{CAA3EB9C-DCDB-4B9C-A86F-34635E4DD277}" name="Column1" dataDxfId="58"/>
    <tableColumn id="8" xr3:uid="{C42C3877-5D0C-4559-9CF9-C5D54B592477}" name="Block 6 - Extreme Cont." dataDxfId="57"/>
    <tableColumn id="9" xr3:uid="{D85F53D5-9CB7-4A57-92E9-7F0512109C52}" name="Ultegra chains blocks 1 to 5" dataDxfId="56"/>
    <tableColumn id="10" xr3:uid="{07BA95B3-734D-4935-831F-B7E293E8B004}" name="Ultegra cassettes block 1 to 5" dataDxfId="55"/>
    <tableColumn id="11" xr3:uid="{0962B2A8-22EF-42BC-A141-12DC8DBB5DD4}" name="Ultegra chain rings blocks 1-5" dataDxfId="54"/>
    <tableColumn id="12" xr3:uid="{6961DFC7-948C-4668-89F7-5566CBA01B92}" name="Ultegra  chains extrapolated to 10,000km" dataDxfId="53"/>
    <tableColumn id="13" xr3:uid="{7E4CCF7E-8B3A-48B4-9E8B-28E0C9B31AD1}" name="Ultegra cassettes extrapolated to 10,000km" dataDxfId="52"/>
    <tableColumn id="14" xr3:uid="{2E6D7810-11C5-413B-A0D6-55C8B126096F}" name="Ultegra chain rings extrapolated to 10,000km" dataDxfId="51"/>
    <tableColumn id="15" xr3:uid="{DF68E096-6B2F-4B11-A4E0-543AF8EAC7E6}" name="Dura Ace Chains " dataDxfId="50"/>
    <tableColumn id="16" xr3:uid="{4AE2DE60-7ECB-411C-AC7F-79D2DBCAECA2}" name="Dura Ace cassettes " dataDxfId="49"/>
    <tableColumn id="17" xr3:uid="{7B120787-8329-4672-9BAA-3B69919CE090}" name="Dura ace chain rings " dataDxfId="48"/>
    <tableColumn id="18" xr3:uid="{709B0D7B-9F90-4AA1-9E89-73E4621BC09C}" name="Dura Ace  chains extrapolated to 10,000km" dataDxfId="47"/>
    <tableColumn id="19" xr3:uid="{F66411B9-4310-4E60-BF3F-32B90D843B48}" name="Dura Ace cassettes extrapolated to 10,000km" dataDxfId="46"/>
    <tableColumn id="20" xr3:uid="{1B1DDF4B-F386-4FB9-9371-36389F5E1F32}" name="Dura ace chain rings extrapolated to 10,000km" dataDxfId="45"/>
    <tableColumn id="21" xr3:uid="{07444FC2-8314-4CFB-9214-1A00A74A8CAF}" name="GRX 810 chains Dry contamination block " dataDxfId="44"/>
    <tableColumn id="22" xr3:uid="{CCC1A129-16EA-4A6B-9228-391BCEFCB95E}" name="GRX 810 cassettes Dry Contamination Block" dataDxfId="43"/>
    <tableColumn id="23" xr3:uid="{AF9F47E9-EA72-4E55-8FF2-6658897DC7A6}" name="Ultegra chain rings Dry Contamination Block" dataDxfId="42"/>
    <tableColumn id="24" xr3:uid="{6755EF89-6434-4525-9615-FB12B7977B3B}" name="GRX 810 chains extrapolated to 10,000km" dataDxfId="41"/>
    <tableColumn id="25" xr3:uid="{F1FC9743-05FB-46FD-9FE6-E73D3A18EC3B}" name="GRX 810 cassettes extrapolated to 10,000km" dataDxfId="40"/>
    <tableColumn id="26" xr3:uid="{5725ABF9-4A51-4BD2-B7F9-D9382FF53C76}" name="GRX 810 Chain ring sextrapolated to 10,000km" dataDxfId="39"/>
    <tableColumn id="27" xr3:uid="{1824D05C-31C5-4B2B-B47A-4D661E6A09CF}" name="GRX 810 chains Wet contamination block " dataDxfId="38"/>
    <tableColumn id="28" xr3:uid="{13F98A43-FF5C-435D-AB1F-94F6D58ABF28}" name="GRX 810 cassettes Wet Contamination Block" dataDxfId="37"/>
    <tableColumn id="29" xr3:uid="{BBE12628-9C40-46E0-9267-DE594D34EF32}" name="GRX 810 chain rings Wet  Contamination Block" dataDxfId="36"/>
    <tableColumn id="30" xr3:uid="{9F5B0919-614C-4A7C-A034-558EC2076B67}" name="GRX 810 chains extrapolated to 10,000km2" dataDxfId="35"/>
    <tableColumn id="31" xr3:uid="{DE7A5E3E-FFC2-46E2-ABCC-560EEEF710DB}" name="GRX 810 cassettes extrapolated to 10,000km3" dataDxfId="34"/>
    <tableColumn id="32" xr3:uid="{BCA1F6EB-68EC-42D1-9E31-DEF85926E1A5}" name="GRX 810 Chain rings extrapolated to 10,000km" dataDxfId="33"/>
    <tableColumn id="33" xr3:uid="{C0EB2CB8-44DA-44B0-818A-01AD568ED599}" name="GRX 810 chains Extreme contamination block " dataDxfId="32"/>
    <tableColumn id="34" xr3:uid="{47C92A7D-91A7-44D5-9333-FADEB165264D}" name="Grx 810 cassettes Extreme Contamination Block" dataDxfId="31"/>
    <tableColumn id="35" xr3:uid="{5FA3F1B8-CFBA-43D1-8DC0-BE263A37B4C5}" name="GRX 810 chain rings Extreme Contamination Block" dataDxfId="30"/>
    <tableColumn id="36" xr3:uid="{B594116E-2231-4961-ABC2-733F7DF3F7CC}" name="GRX 810 chains extrapolated to 10,000km4" dataDxfId="29"/>
    <tableColumn id="37" xr3:uid="{7FCAED77-01CF-4E5F-A52B-654986447253}" name="GRX 810 cassettes extrapolated to 10,000km5" dataDxfId="28"/>
    <tableColumn id="38" xr3:uid="{AC6A5F0C-9235-435C-BC60-FD7A83459536}" name="GRX 810 Chain rings extrapolated to 10,000km6" dataDxfId="2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E49512-8D95-44BA-9301-C7728B81810C}" name="Table13" displayName="Table13" ref="A40:E58" totalsRowShown="0" headerRowDxfId="26" headerRowBorderDxfId="25" tableBorderDxfId="24" totalsRowBorderDxfId="23">
  <autoFilter ref="A40:E58" xr:uid="{9986D164-1557-4898-AC55-D7EEBDB80688}"/>
  <sortState xmlns:xlrd2="http://schemas.microsoft.com/office/spreadsheetml/2017/richdata2" ref="A41:E58">
    <sortCondition descending="1" ref="D40:D58"/>
  </sortState>
  <tableColumns count="5">
    <tableColumn id="1" xr3:uid="{639F2FE0-9DBF-4533-BE5B-5D75D5A9035B}" name="Lubricant" dataDxfId="22"/>
    <tableColumn id="2" xr3:uid="{39803296-824F-44E8-8F65-6FE1370B726B}" name="Km's to Wear Rate Jump Point" dataDxfId="21" dataCellStyle="Currency"/>
    <tableColumn id="3" xr3:uid="{D9C1D1A6-4917-457D-A621-F1AF39B6E477}" name="Km's to reach total Wear allowance" dataDxfId="20"/>
    <tableColumn id="4" xr3:uid="{223CABAD-AF77-4FCE-854D-6881456B5BF5}" name="Real world KM's Adjusted - Wear rate Jump Point" dataDxfId="19" dataCellStyle="Currency"/>
    <tableColumn id="5" xr3:uid="{7465821C-FDD8-40F5-B884-7C26BD156695}" name="Real World Km's to reach total Wear allowance" dataDxfId="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E4C928D-4D94-4CCC-B0B7-DC7C6C7EC43A}" name="Table1315" displayName="Table1315" ref="A64:E82" totalsRowShown="0" headerRowDxfId="17" headerRowBorderDxfId="16" tableBorderDxfId="15" totalsRowBorderDxfId="14">
  <autoFilter ref="A64:E82" xr:uid="{7574ECDA-5A7F-4587-8231-EF91722D2F62}"/>
  <sortState xmlns:xlrd2="http://schemas.microsoft.com/office/spreadsheetml/2017/richdata2" ref="A65:E82">
    <sortCondition descending="1" ref="D64:D82"/>
  </sortState>
  <tableColumns count="5">
    <tableColumn id="1" xr3:uid="{CE10C3F1-CDB5-4209-A141-8D47869F6145}" name="Lubricant" dataDxfId="13"/>
    <tableColumn id="2" xr3:uid="{AB668747-F486-4B05-A101-5B9DB9B900C6}" name="Km's to Wear Rate Jump Point" dataDxfId="12" dataCellStyle="Currency"/>
    <tableColumn id="3" xr3:uid="{AB94F57E-167C-44EF-A473-0C7C19A9923B}" name="Km's to reach total Wear allowance" dataDxfId="11"/>
    <tableColumn id="4" xr3:uid="{4C6620A4-D950-4EAD-9448-36ADA1986C17}" name="Real world KM's Adjusted - Wear rate Jump Point" dataDxfId="10" dataCellStyle="Currency"/>
    <tableColumn id="5" xr3:uid="{B706FCAE-F122-4CA6-BE5D-51BA2CE205D2}" name="Real World Km's to reach total Wear allowance"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A058F6A-3C58-4F4C-8BAE-B878C9751E99}" name="Table131516" displayName="Table131516" ref="A89:E108" totalsRowShown="0" headerRowDxfId="8" headerRowBorderDxfId="7" tableBorderDxfId="6" totalsRowBorderDxfId="5">
  <autoFilter ref="A89:E108" xr:uid="{1982B705-121D-4449-B136-46273EE36449}"/>
  <sortState xmlns:xlrd2="http://schemas.microsoft.com/office/spreadsheetml/2017/richdata2" ref="A90:E108">
    <sortCondition descending="1" ref="D89:D108"/>
  </sortState>
  <tableColumns count="5">
    <tableColumn id="1" xr3:uid="{379AB2F6-667E-4A40-AEDC-F7F06DD0B3C1}" name="Lubricant" dataDxfId="4"/>
    <tableColumn id="2" xr3:uid="{F44AD4EF-7E09-43C0-8EE2-1A4A5C8B00C6}" name="Km's to Wear Rate Jump Point" dataDxfId="3" dataCellStyle="Currency"/>
    <tableColumn id="3" xr3:uid="{C62A4D68-316F-4CC1-A885-ED5D4EA61AB1}" name="Km's to reach total Wear allowance" dataDxfId="2"/>
    <tableColumn id="4" xr3:uid="{C55BA9F0-0900-4277-ADA8-C53FB549AFB0}" name="Real world KM's Adjusted - Wear rate Jump Point" dataDxfId="1" dataCellStyle="Currency"/>
    <tableColumn id="5" xr3:uid="{DB2F4EFB-E9A0-46F5-9B0D-4A6FA4D9B00A}" name="Real World Km's to reach total Wear allow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2" dT="2024-02-21T04:59:31.81" personId="{F9308ABB-B8A9-4513-8D6C-078B74DCDEDA}" id="{BD6AE468-BD5F-4AD2-9972-8FD5D7109802}">
    <text xml:space="preserve">Based on 106.3 to 2000 vs extrapolation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sheetPr>
  <dimension ref="A1:AL229"/>
  <sheetViews>
    <sheetView tabSelected="1" zoomScale="110" zoomScaleNormal="110" zoomScaleSheetLayoutView="61" workbookViewId="0"/>
  </sheetViews>
  <sheetFormatPr baseColWidth="10" defaultColWidth="8.83203125" defaultRowHeight="19" x14ac:dyDescent="0.25"/>
  <cols>
    <col min="1" max="1" width="61.1640625" style="62" customWidth="1"/>
    <col min="2" max="2" width="27.5" style="61" customWidth="1"/>
    <col min="3" max="3" width="21.6640625" style="64" customWidth="1"/>
    <col min="4" max="4" width="19.5" style="61" customWidth="1"/>
    <col min="5" max="5" width="26" style="64" customWidth="1"/>
    <col min="6" max="6" width="20.5" style="61" customWidth="1"/>
    <col min="7" max="7" width="20" style="62" hidden="1" customWidth="1"/>
    <col min="8" max="8" width="23.33203125" style="62" customWidth="1"/>
    <col min="9" max="9" width="37.5" style="62" customWidth="1"/>
    <col min="10" max="11" width="39" style="62" customWidth="1"/>
    <col min="12" max="12" width="41.5" style="62" customWidth="1"/>
    <col min="13" max="13" width="43.83203125" style="62" customWidth="1"/>
    <col min="14" max="14" width="45.33203125" style="62" customWidth="1"/>
    <col min="15" max="15" width="28.83203125" style="62" customWidth="1"/>
    <col min="16" max="16" width="29.5" style="62" customWidth="1"/>
    <col min="17" max="17" width="31.1640625" style="62" customWidth="1"/>
    <col min="18" max="18" width="43.1640625" style="64" customWidth="1"/>
    <col min="19" max="19" width="45.5" style="62" customWidth="1"/>
    <col min="20" max="20" width="41.5" style="62" customWidth="1"/>
    <col min="21" max="21" width="38.1640625" style="62" customWidth="1"/>
    <col min="22" max="22" width="40.5" style="62" customWidth="1"/>
    <col min="23" max="23" width="40.83203125" style="62" customWidth="1"/>
    <col min="24" max="24" width="42" style="62" customWidth="1"/>
    <col min="25" max="25" width="44.6640625" style="62" customWidth="1"/>
    <col min="26" max="26" width="46.33203125" style="62" customWidth="1"/>
    <col min="27" max="27" width="38.83203125" style="62" customWidth="1"/>
    <col min="28" max="28" width="41.5" style="62" customWidth="1"/>
    <col min="29" max="29" width="43" style="62" customWidth="1"/>
    <col min="30" max="30" width="43.1640625" style="62" customWidth="1"/>
    <col min="31" max="31" width="45.83203125" style="62" customWidth="1"/>
    <col min="32" max="32" width="46.33203125" style="62" customWidth="1"/>
    <col min="33" max="33" width="42.5" style="62" customWidth="1"/>
    <col min="34" max="34" width="44.5" style="62" customWidth="1"/>
    <col min="35" max="35" width="46.1640625" style="62" customWidth="1"/>
    <col min="36" max="36" width="43.1640625" style="62" customWidth="1"/>
    <col min="37" max="37" width="45.83203125" style="62" customWidth="1"/>
    <col min="38" max="38" width="47.5" style="62" customWidth="1"/>
    <col min="39" max="16384" width="8.83203125" style="62"/>
  </cols>
  <sheetData>
    <row r="1" spans="1:18" x14ac:dyDescent="0.25">
      <c r="A1" s="58"/>
      <c r="B1" s="59"/>
      <c r="C1" s="60"/>
      <c r="D1" s="59"/>
      <c r="E1" s="60"/>
      <c r="F1" s="59"/>
      <c r="G1" s="58"/>
      <c r="H1" s="58"/>
      <c r="I1" s="58"/>
      <c r="J1" s="58"/>
      <c r="K1" s="58"/>
      <c r="L1" s="58"/>
      <c r="M1" s="58"/>
      <c r="N1" s="58"/>
      <c r="O1" s="58"/>
      <c r="P1" s="58"/>
      <c r="Q1" s="58"/>
      <c r="R1" s="60"/>
    </row>
    <row r="2" spans="1:18" x14ac:dyDescent="0.25">
      <c r="A2" s="58"/>
      <c r="B2" s="59"/>
      <c r="C2" s="60"/>
      <c r="D2" s="59"/>
      <c r="E2" s="60"/>
      <c r="F2" s="59"/>
      <c r="G2" s="58"/>
      <c r="H2" s="58"/>
      <c r="I2" s="58"/>
      <c r="J2" s="58"/>
      <c r="K2" s="58"/>
      <c r="L2" s="58"/>
      <c r="M2" s="58"/>
      <c r="N2" s="58"/>
      <c r="O2" s="58"/>
      <c r="P2" s="58"/>
      <c r="Q2" s="58"/>
      <c r="R2" s="60"/>
    </row>
    <row r="3" spans="1:18" x14ac:dyDescent="0.25">
      <c r="A3" s="58"/>
      <c r="B3" s="59"/>
      <c r="C3" s="60"/>
      <c r="D3" s="59"/>
      <c r="E3" s="60"/>
      <c r="F3" s="59"/>
      <c r="G3" s="58"/>
      <c r="H3" s="58"/>
      <c r="I3" s="58"/>
      <c r="J3" s="58"/>
      <c r="K3" s="58"/>
      <c r="L3" s="58"/>
      <c r="M3" s="58"/>
      <c r="N3" s="58"/>
      <c r="O3" s="58"/>
      <c r="P3" s="58"/>
      <c r="Q3" s="58"/>
      <c r="R3" s="60"/>
    </row>
    <row r="4" spans="1:18" x14ac:dyDescent="0.25">
      <c r="A4" s="58"/>
      <c r="B4" s="59"/>
      <c r="C4" s="60"/>
      <c r="D4" s="59"/>
      <c r="E4" s="60"/>
      <c r="F4" s="59"/>
      <c r="G4" s="58"/>
      <c r="H4" s="58"/>
      <c r="I4" s="58"/>
      <c r="J4" s="58"/>
      <c r="K4" s="58"/>
      <c r="L4" s="58"/>
      <c r="M4" s="58"/>
      <c r="N4" s="58"/>
      <c r="O4" s="58"/>
      <c r="P4" s="58"/>
      <c r="Q4" s="58"/>
      <c r="R4" s="60"/>
    </row>
    <row r="5" spans="1:18" x14ac:dyDescent="0.25">
      <c r="A5" s="58"/>
      <c r="B5" s="59"/>
      <c r="C5" s="60"/>
      <c r="D5" s="59"/>
      <c r="E5" s="60"/>
      <c r="F5" s="59"/>
      <c r="G5" s="58"/>
      <c r="H5" s="58"/>
      <c r="I5" s="58"/>
      <c r="J5" s="58"/>
      <c r="K5" s="58"/>
      <c r="L5" s="58"/>
      <c r="M5" s="58"/>
      <c r="N5" s="58"/>
      <c r="O5" s="58"/>
      <c r="P5" s="58"/>
      <c r="Q5" s="58"/>
      <c r="R5" s="60"/>
    </row>
    <row r="6" spans="1:18" x14ac:dyDescent="0.25">
      <c r="A6" s="58"/>
      <c r="B6" s="59"/>
      <c r="C6" s="60"/>
      <c r="D6" s="59"/>
      <c r="E6" s="60"/>
      <c r="F6" s="59"/>
      <c r="G6" s="58"/>
      <c r="H6" s="58"/>
      <c r="I6" s="58"/>
      <c r="J6" s="58"/>
      <c r="K6" s="58"/>
      <c r="L6" s="58"/>
      <c r="M6" s="58"/>
      <c r="N6" s="58"/>
      <c r="O6" s="58"/>
      <c r="P6" s="58"/>
      <c r="Q6" s="58"/>
      <c r="R6" s="60"/>
    </row>
    <row r="7" spans="1:18" x14ac:dyDescent="0.25">
      <c r="A7" s="58"/>
      <c r="B7" s="59"/>
      <c r="C7" s="60"/>
      <c r="D7" s="59"/>
      <c r="E7" s="60"/>
      <c r="F7" s="59"/>
      <c r="G7" s="58"/>
      <c r="H7" s="58"/>
      <c r="I7" s="58"/>
      <c r="J7" s="58"/>
      <c r="K7" s="58"/>
      <c r="L7" s="58"/>
      <c r="M7" s="58"/>
      <c r="N7" s="58"/>
      <c r="O7" s="58"/>
      <c r="P7" s="58"/>
      <c r="Q7" s="58"/>
      <c r="R7" s="60"/>
    </row>
    <row r="8" spans="1:18" x14ac:dyDescent="0.25">
      <c r="A8" s="278"/>
      <c r="B8" s="278"/>
      <c r="C8" s="278"/>
      <c r="D8" s="278"/>
      <c r="E8" s="278"/>
      <c r="F8" s="59"/>
      <c r="G8" s="58"/>
      <c r="H8" s="58"/>
      <c r="I8" s="58"/>
      <c r="J8" s="58"/>
      <c r="K8" s="58"/>
      <c r="L8" s="58"/>
      <c r="M8" s="58"/>
      <c r="N8" s="58"/>
      <c r="O8" s="58"/>
      <c r="P8" s="58"/>
      <c r="Q8" s="58"/>
      <c r="R8" s="60"/>
    </row>
    <row r="9" spans="1:18" ht="34" x14ac:dyDescent="0.4">
      <c r="A9" s="151" t="s">
        <v>209</v>
      </c>
      <c r="B9" s="59"/>
      <c r="C9" s="60"/>
      <c r="D9" s="59"/>
      <c r="E9" s="60"/>
      <c r="F9" s="59"/>
      <c r="G9" s="58"/>
      <c r="H9" s="58"/>
      <c r="I9" s="58"/>
      <c r="J9" s="58"/>
      <c r="K9" s="58"/>
      <c r="L9" s="58"/>
      <c r="M9" s="58"/>
      <c r="N9" s="58"/>
      <c r="O9" s="58"/>
      <c r="P9" s="58"/>
      <c r="Q9" s="58"/>
      <c r="R9" s="60"/>
    </row>
    <row r="10" spans="1:18" ht="35" thickBot="1" x14ac:dyDescent="0.45">
      <c r="A10" s="151"/>
      <c r="B10" s="59"/>
      <c r="C10" s="60"/>
      <c r="D10" s="59"/>
      <c r="E10" s="60"/>
      <c r="F10" s="59"/>
      <c r="G10" s="58"/>
      <c r="H10" s="58"/>
      <c r="I10" s="58"/>
      <c r="J10" s="58"/>
      <c r="K10" s="58"/>
      <c r="L10" s="58"/>
      <c r="M10" s="58"/>
      <c r="N10" s="58"/>
      <c r="O10" s="58"/>
      <c r="P10" s="58"/>
      <c r="Q10" s="58"/>
      <c r="R10" s="60"/>
    </row>
    <row r="11" spans="1:18" ht="25" thickBot="1" x14ac:dyDescent="0.35">
      <c r="A11" s="282" t="s">
        <v>210</v>
      </c>
      <c r="B11" s="283"/>
      <c r="C11" s="283"/>
      <c r="D11" s="283"/>
      <c r="E11" s="283"/>
      <c r="F11" s="283"/>
      <c r="G11" s="283"/>
      <c r="H11" s="284"/>
      <c r="I11" s="58"/>
      <c r="J11" s="58"/>
      <c r="K11" s="58"/>
      <c r="L11" s="58"/>
      <c r="M11" s="58"/>
      <c r="N11" s="58"/>
      <c r="O11" s="58"/>
      <c r="P11" s="58"/>
      <c r="Q11" s="58"/>
      <c r="R11" s="60"/>
    </row>
    <row r="12" spans="1:18" ht="25" thickBot="1" x14ac:dyDescent="0.35">
      <c r="A12" s="282" t="s">
        <v>211</v>
      </c>
      <c r="B12" s="283"/>
      <c r="C12" s="283"/>
      <c r="D12" s="283"/>
      <c r="E12" s="283"/>
      <c r="F12" s="283"/>
      <c r="G12" s="283"/>
      <c r="H12" s="284"/>
      <c r="I12" s="58"/>
      <c r="J12" s="58"/>
      <c r="K12" s="58"/>
      <c r="L12" s="58"/>
      <c r="M12" s="58"/>
      <c r="N12" s="58"/>
      <c r="O12" s="58"/>
      <c r="P12" s="58"/>
      <c r="Q12" s="58"/>
      <c r="R12" s="60"/>
    </row>
    <row r="13" spans="1:18" ht="25" thickBot="1" x14ac:dyDescent="0.35">
      <c r="A13" s="282" t="s">
        <v>212</v>
      </c>
      <c r="B13" s="283"/>
      <c r="C13" s="283"/>
      <c r="D13" s="283"/>
      <c r="E13" s="283"/>
      <c r="F13" s="283"/>
      <c r="G13" s="283"/>
      <c r="H13" s="284"/>
      <c r="I13" s="58"/>
      <c r="J13" s="58"/>
      <c r="K13" s="58"/>
      <c r="L13" s="58"/>
      <c r="M13" s="58"/>
      <c r="N13" s="58"/>
      <c r="O13" s="58"/>
      <c r="P13" s="58"/>
      <c r="Q13" s="58"/>
      <c r="R13" s="60"/>
    </row>
    <row r="14" spans="1:18" ht="25" thickBot="1" x14ac:dyDescent="0.35">
      <c r="A14" s="236"/>
      <c r="B14" s="237"/>
      <c r="C14" s="237"/>
      <c r="D14" s="237"/>
      <c r="E14" s="237"/>
      <c r="F14" s="237"/>
      <c r="G14" s="237"/>
      <c r="H14" s="238"/>
      <c r="I14" s="58"/>
      <c r="J14" s="58"/>
      <c r="K14" s="58"/>
      <c r="L14" s="58"/>
      <c r="M14" s="58"/>
      <c r="N14" s="58"/>
      <c r="O14" s="58"/>
      <c r="P14" s="58"/>
      <c r="Q14" s="58"/>
      <c r="R14" s="60"/>
    </row>
    <row r="15" spans="1:18" ht="25" thickBot="1" x14ac:dyDescent="0.35">
      <c r="A15" s="285" t="s">
        <v>213</v>
      </c>
      <c r="B15" s="286"/>
      <c r="C15" s="286"/>
      <c r="D15" s="286"/>
      <c r="E15" s="286"/>
      <c r="F15" s="286"/>
      <c r="G15" s="286"/>
      <c r="H15" s="287"/>
      <c r="I15" s="58"/>
      <c r="J15" s="58"/>
      <c r="K15" s="58"/>
      <c r="L15" s="58"/>
      <c r="M15" s="58"/>
      <c r="N15" s="58"/>
      <c r="O15" s="58"/>
      <c r="P15" s="58"/>
      <c r="Q15" s="58"/>
      <c r="R15" s="60"/>
    </row>
    <row r="16" spans="1:18" ht="25" thickBot="1" x14ac:dyDescent="0.35">
      <c r="A16" s="285" t="s">
        <v>214</v>
      </c>
      <c r="B16" s="286"/>
      <c r="C16" s="286"/>
      <c r="D16" s="286"/>
      <c r="E16" s="286"/>
      <c r="F16" s="286"/>
      <c r="G16" s="286"/>
      <c r="H16" s="287"/>
      <c r="I16" s="58"/>
      <c r="J16" s="58"/>
      <c r="K16" s="58"/>
      <c r="L16" s="58"/>
      <c r="M16" s="58"/>
      <c r="N16" s="58"/>
      <c r="O16" s="58"/>
      <c r="P16" s="58"/>
      <c r="Q16" s="58"/>
      <c r="R16" s="60"/>
    </row>
    <row r="17" spans="1:18" ht="25" thickBot="1" x14ac:dyDescent="0.35">
      <c r="A17" s="239"/>
      <c r="B17" s="240"/>
      <c r="C17" s="240"/>
      <c r="D17" s="240"/>
      <c r="E17" s="240"/>
      <c r="F17" s="240"/>
      <c r="G17" s="240"/>
      <c r="H17" s="241"/>
      <c r="I17" s="58"/>
      <c r="J17" s="58"/>
      <c r="K17" s="58"/>
      <c r="L17" s="58"/>
      <c r="M17" s="58"/>
      <c r="N17" s="58"/>
      <c r="O17" s="58"/>
      <c r="P17" s="58"/>
      <c r="Q17" s="58"/>
      <c r="R17" s="60"/>
    </row>
    <row r="18" spans="1:18" ht="25" thickBot="1" x14ac:dyDescent="0.35">
      <c r="A18" s="279" t="s">
        <v>215</v>
      </c>
      <c r="B18" s="280"/>
      <c r="C18" s="280"/>
      <c r="D18" s="280"/>
      <c r="E18" s="280"/>
      <c r="F18" s="280"/>
      <c r="G18" s="280"/>
      <c r="H18" s="281"/>
      <c r="I18" s="58"/>
      <c r="J18" s="58"/>
      <c r="K18" s="58"/>
      <c r="L18" s="58"/>
      <c r="M18" s="58"/>
      <c r="N18" s="58"/>
      <c r="O18" s="58"/>
      <c r="P18" s="58"/>
      <c r="Q18" s="58"/>
      <c r="R18" s="60"/>
    </row>
    <row r="19" spans="1:18" ht="25" thickBot="1" x14ac:dyDescent="0.35">
      <c r="A19" s="279" t="s">
        <v>216</v>
      </c>
      <c r="B19" s="280"/>
      <c r="C19" s="280"/>
      <c r="D19" s="280"/>
      <c r="E19" s="280"/>
      <c r="F19" s="280"/>
      <c r="G19" s="280"/>
      <c r="H19" s="281"/>
      <c r="I19" s="58"/>
      <c r="J19" s="58"/>
      <c r="K19" s="58"/>
      <c r="L19" s="58"/>
      <c r="M19" s="58"/>
      <c r="N19" s="58"/>
      <c r="O19" s="58"/>
      <c r="P19" s="58"/>
      <c r="Q19" s="58"/>
      <c r="R19" s="60"/>
    </row>
    <row r="20" spans="1:18" ht="25" thickBot="1" x14ac:dyDescent="0.35">
      <c r="A20" s="279" t="s">
        <v>217</v>
      </c>
      <c r="B20" s="280"/>
      <c r="C20" s="280"/>
      <c r="D20" s="280"/>
      <c r="E20" s="280"/>
      <c r="F20" s="280"/>
      <c r="G20" s="280"/>
      <c r="H20" s="281"/>
      <c r="I20" s="58"/>
      <c r="J20" s="58"/>
      <c r="K20" s="58"/>
      <c r="L20" s="58"/>
      <c r="M20" s="58"/>
      <c r="N20" s="58"/>
      <c r="O20" s="58"/>
      <c r="P20" s="58"/>
      <c r="Q20" s="58"/>
      <c r="R20" s="60"/>
    </row>
    <row r="21" spans="1:18" ht="25" thickBot="1" x14ac:dyDescent="0.35">
      <c r="A21" s="242"/>
      <c r="B21" s="243"/>
      <c r="C21" s="243"/>
      <c r="D21" s="243"/>
      <c r="E21" s="243"/>
      <c r="F21" s="243"/>
      <c r="G21" s="243"/>
      <c r="H21" s="244"/>
      <c r="I21" s="58"/>
      <c r="J21" s="58"/>
      <c r="K21" s="58"/>
      <c r="L21" s="58"/>
      <c r="M21" s="58"/>
      <c r="N21" s="58"/>
      <c r="O21" s="58"/>
      <c r="P21" s="58"/>
      <c r="Q21" s="58"/>
      <c r="R21" s="60"/>
    </row>
    <row r="22" spans="1:18" ht="25" thickBot="1" x14ac:dyDescent="0.35">
      <c r="A22" s="272" t="s">
        <v>218</v>
      </c>
      <c r="B22" s="273"/>
      <c r="C22" s="273"/>
      <c r="D22" s="273"/>
      <c r="E22" s="273"/>
      <c r="F22" s="273"/>
      <c r="G22" s="273"/>
      <c r="H22" s="274"/>
      <c r="I22" s="58"/>
      <c r="J22" s="58"/>
      <c r="K22" s="58"/>
      <c r="L22" s="58"/>
      <c r="M22" s="58"/>
      <c r="N22" s="58"/>
      <c r="O22" s="58"/>
      <c r="P22" s="58"/>
      <c r="Q22" s="58"/>
      <c r="R22" s="60"/>
    </row>
    <row r="23" spans="1:18" ht="25" thickBot="1" x14ac:dyDescent="0.35">
      <c r="A23" s="272" t="s">
        <v>219</v>
      </c>
      <c r="B23" s="273"/>
      <c r="C23" s="273"/>
      <c r="D23" s="273"/>
      <c r="E23" s="273"/>
      <c r="F23" s="273"/>
      <c r="G23" s="273"/>
      <c r="H23" s="274"/>
      <c r="I23" s="58"/>
      <c r="J23" s="58"/>
      <c r="K23" s="58"/>
      <c r="L23" s="58"/>
      <c r="M23" s="58"/>
      <c r="N23" s="58"/>
      <c r="O23" s="58"/>
      <c r="P23" s="58"/>
      <c r="Q23" s="58"/>
      <c r="R23" s="60"/>
    </row>
    <row r="24" spans="1:18" ht="25" thickBot="1" x14ac:dyDescent="0.35">
      <c r="A24" s="272" t="s">
        <v>220</v>
      </c>
      <c r="B24" s="273"/>
      <c r="C24" s="273"/>
      <c r="D24" s="273"/>
      <c r="E24" s="273"/>
      <c r="F24" s="273"/>
      <c r="G24" s="273"/>
      <c r="H24" s="274"/>
      <c r="I24" s="58"/>
      <c r="J24" s="58"/>
      <c r="K24" s="58"/>
      <c r="L24" s="58"/>
      <c r="M24" s="58"/>
      <c r="N24" s="58"/>
      <c r="O24" s="58"/>
      <c r="P24" s="58"/>
      <c r="Q24" s="58"/>
      <c r="R24" s="60"/>
    </row>
    <row r="25" spans="1:18" ht="25" thickBot="1" x14ac:dyDescent="0.35">
      <c r="A25" s="245"/>
      <c r="B25" s="246"/>
      <c r="C25" s="246"/>
      <c r="D25" s="246"/>
      <c r="E25" s="246"/>
      <c r="F25" s="246"/>
      <c r="G25" s="246"/>
      <c r="H25" s="247"/>
      <c r="I25" s="58"/>
      <c r="J25" s="58"/>
      <c r="K25" s="58"/>
      <c r="L25" s="58"/>
      <c r="M25" s="58"/>
      <c r="N25" s="58"/>
      <c r="O25" s="58"/>
      <c r="P25" s="58"/>
      <c r="Q25" s="58"/>
      <c r="R25" s="60"/>
    </row>
    <row r="26" spans="1:18" ht="25" thickBot="1" x14ac:dyDescent="0.35">
      <c r="A26" s="275" t="s">
        <v>221</v>
      </c>
      <c r="B26" s="276"/>
      <c r="C26" s="276"/>
      <c r="D26" s="276"/>
      <c r="E26" s="276"/>
      <c r="F26" s="276"/>
      <c r="G26" s="276"/>
      <c r="H26" s="277"/>
      <c r="I26" s="58"/>
      <c r="J26" s="58"/>
      <c r="K26" s="58"/>
      <c r="L26" s="58"/>
      <c r="M26" s="58"/>
      <c r="N26" s="58"/>
      <c r="O26" s="58"/>
      <c r="P26" s="58"/>
      <c r="Q26" s="58"/>
      <c r="R26" s="60"/>
    </row>
    <row r="27" spans="1:18" ht="25" thickBot="1" x14ac:dyDescent="0.35">
      <c r="A27" s="275" t="s">
        <v>222</v>
      </c>
      <c r="B27" s="276"/>
      <c r="C27" s="276"/>
      <c r="D27" s="276"/>
      <c r="E27" s="276"/>
      <c r="F27" s="276"/>
      <c r="G27" s="276"/>
      <c r="H27" s="277"/>
      <c r="I27" s="58"/>
      <c r="J27" s="58"/>
      <c r="K27" s="58"/>
      <c r="L27" s="58"/>
      <c r="M27" s="58"/>
      <c r="N27" s="58"/>
      <c r="O27" s="58"/>
      <c r="P27" s="58"/>
      <c r="Q27" s="58"/>
      <c r="R27" s="60"/>
    </row>
    <row r="28" spans="1:18" ht="25" thickBot="1" x14ac:dyDescent="0.35">
      <c r="A28" s="275" t="s">
        <v>223</v>
      </c>
      <c r="B28" s="276"/>
      <c r="C28" s="276"/>
      <c r="D28" s="276"/>
      <c r="E28" s="276"/>
      <c r="F28" s="276"/>
      <c r="G28" s="276"/>
      <c r="H28" s="277"/>
      <c r="I28" s="58"/>
      <c r="J28" s="58"/>
      <c r="K28" s="58"/>
      <c r="L28" s="58"/>
      <c r="M28" s="58"/>
      <c r="N28" s="58"/>
      <c r="O28" s="58"/>
      <c r="P28" s="58"/>
      <c r="Q28" s="58"/>
      <c r="R28" s="60"/>
    </row>
    <row r="29" spans="1:18" ht="25" thickBot="1" x14ac:dyDescent="0.35">
      <c r="A29" s="275" t="s">
        <v>224</v>
      </c>
      <c r="B29" s="276"/>
      <c r="C29" s="276"/>
      <c r="D29" s="276"/>
      <c r="E29" s="276"/>
      <c r="F29" s="276"/>
      <c r="G29" s="276"/>
      <c r="H29" s="277"/>
      <c r="I29" s="58"/>
      <c r="J29" s="58"/>
      <c r="K29" s="58"/>
      <c r="L29" s="58"/>
      <c r="M29" s="58"/>
      <c r="N29" s="58"/>
      <c r="O29" s="58"/>
      <c r="P29" s="58"/>
      <c r="Q29" s="58"/>
      <c r="R29" s="60"/>
    </row>
    <row r="30" spans="1:18" ht="25" thickBot="1" x14ac:dyDescent="0.35">
      <c r="A30" s="248"/>
      <c r="B30" s="249"/>
      <c r="C30" s="249"/>
      <c r="D30" s="249"/>
      <c r="E30" s="249"/>
      <c r="F30" s="249"/>
      <c r="G30" s="249"/>
      <c r="H30" s="250"/>
      <c r="I30" s="58"/>
      <c r="J30" s="58"/>
      <c r="K30" s="58"/>
      <c r="L30" s="58"/>
      <c r="M30" s="58"/>
      <c r="N30" s="58"/>
      <c r="O30" s="58"/>
      <c r="P30" s="58"/>
      <c r="Q30" s="58"/>
      <c r="R30" s="60"/>
    </row>
    <row r="31" spans="1:18" ht="25" thickBot="1" x14ac:dyDescent="0.35">
      <c r="A31" s="295" t="s">
        <v>225</v>
      </c>
      <c r="B31" s="296"/>
      <c r="C31" s="296"/>
      <c r="D31" s="296"/>
      <c r="E31" s="296"/>
      <c r="F31" s="296"/>
      <c r="G31" s="296"/>
      <c r="H31" s="297"/>
      <c r="I31" s="58"/>
      <c r="J31" s="58"/>
      <c r="K31" s="58"/>
      <c r="L31" s="58"/>
      <c r="M31" s="58"/>
      <c r="N31" s="58"/>
      <c r="O31" s="58"/>
      <c r="P31" s="58"/>
      <c r="Q31" s="58"/>
      <c r="R31" s="60"/>
    </row>
    <row r="32" spans="1:18" ht="25" thickBot="1" x14ac:dyDescent="0.35">
      <c r="A32" s="295" t="s">
        <v>226</v>
      </c>
      <c r="B32" s="296"/>
      <c r="C32" s="296"/>
      <c r="D32" s="296"/>
      <c r="E32" s="296"/>
      <c r="F32" s="296"/>
      <c r="G32" s="296"/>
      <c r="H32" s="297"/>
      <c r="I32" s="58"/>
      <c r="J32" s="58"/>
      <c r="K32" s="58"/>
      <c r="L32" s="58"/>
      <c r="M32" s="58"/>
      <c r="N32" s="58"/>
      <c r="O32" s="58"/>
      <c r="P32" s="58"/>
      <c r="Q32" s="58"/>
      <c r="R32" s="60"/>
    </row>
    <row r="33" spans="1:22" ht="25" thickBot="1" x14ac:dyDescent="0.35">
      <c r="A33" s="279" t="s">
        <v>227</v>
      </c>
      <c r="B33" s="280"/>
      <c r="C33" s="280"/>
      <c r="D33" s="280"/>
      <c r="E33" s="280"/>
      <c r="F33" s="280"/>
      <c r="G33" s="280"/>
      <c r="H33" s="281"/>
      <c r="I33" s="58"/>
      <c r="J33" s="58"/>
      <c r="K33" s="58"/>
      <c r="L33" s="58"/>
      <c r="M33" s="58"/>
      <c r="N33" s="58"/>
      <c r="O33" s="58"/>
      <c r="P33" s="58"/>
      <c r="Q33" s="58"/>
      <c r="R33" s="60"/>
    </row>
    <row r="34" spans="1:22" ht="25" thickBot="1" x14ac:dyDescent="0.35">
      <c r="A34" s="279" t="s">
        <v>228</v>
      </c>
      <c r="B34" s="280"/>
      <c r="C34" s="280"/>
      <c r="D34" s="280"/>
      <c r="E34" s="280"/>
      <c r="F34" s="280"/>
      <c r="G34" s="280"/>
      <c r="H34" s="281"/>
      <c r="I34" s="58"/>
      <c r="J34" s="58"/>
      <c r="K34" s="58"/>
      <c r="L34" s="58"/>
      <c r="M34" s="58"/>
      <c r="N34" s="58"/>
      <c r="O34" s="58"/>
      <c r="P34" s="58"/>
      <c r="Q34" s="58"/>
      <c r="R34" s="60"/>
    </row>
    <row r="35" spans="1:22" ht="20" thickBot="1" x14ac:dyDescent="0.3">
      <c r="B35" s="62"/>
      <c r="C35" s="62"/>
      <c r="D35" s="62"/>
      <c r="E35" s="62"/>
      <c r="F35" s="62"/>
      <c r="I35" s="58"/>
      <c r="J35" s="58"/>
      <c r="K35" s="58"/>
      <c r="L35" s="58"/>
      <c r="M35" s="58"/>
      <c r="N35" s="58"/>
      <c r="O35" s="58"/>
      <c r="P35" s="58"/>
      <c r="Q35" s="58"/>
      <c r="R35" s="60"/>
    </row>
    <row r="36" spans="1:22" ht="25" thickBot="1" x14ac:dyDescent="0.35">
      <c r="A36" s="301" t="s">
        <v>229</v>
      </c>
      <c r="B36" s="302"/>
      <c r="C36" s="302"/>
      <c r="D36" s="302"/>
      <c r="E36" s="302"/>
      <c r="F36" s="302"/>
      <c r="G36" s="302"/>
      <c r="H36" s="303"/>
      <c r="I36" s="58"/>
      <c r="J36" s="58"/>
      <c r="K36" s="58"/>
      <c r="L36" s="58"/>
      <c r="M36" s="58"/>
      <c r="N36" s="58"/>
      <c r="O36" s="58"/>
      <c r="P36" s="58"/>
      <c r="Q36" s="58"/>
      <c r="R36" s="60"/>
    </row>
    <row r="37" spans="1:22" x14ac:dyDescent="0.25">
      <c r="A37" s="217"/>
      <c r="B37" s="217"/>
      <c r="C37" s="217"/>
      <c r="D37" s="217"/>
      <c r="E37" s="217"/>
      <c r="F37" s="59"/>
      <c r="G37" s="58"/>
      <c r="H37" s="58"/>
      <c r="I37" s="58"/>
      <c r="J37" s="58"/>
      <c r="K37" s="58"/>
      <c r="L37" s="58"/>
      <c r="M37" s="58"/>
      <c r="N37" s="58"/>
      <c r="O37" s="58"/>
      <c r="P37" s="58"/>
      <c r="Q37" s="58"/>
      <c r="R37" s="60"/>
    </row>
    <row r="38" spans="1:22" ht="34" x14ac:dyDescent="0.4">
      <c r="A38" s="151" t="s">
        <v>193</v>
      </c>
      <c r="B38" s="59"/>
      <c r="C38" s="60"/>
      <c r="D38" s="59"/>
      <c r="E38" s="60"/>
      <c r="F38" s="59"/>
      <c r="G38" s="58"/>
      <c r="H38" s="58"/>
      <c r="I38" s="58"/>
      <c r="J38" s="58"/>
      <c r="K38" s="58"/>
      <c r="L38" s="58"/>
      <c r="M38" s="58"/>
      <c r="N38" s="58"/>
      <c r="O38" s="58"/>
      <c r="P38" s="58"/>
      <c r="Q38" s="58"/>
      <c r="R38" s="60"/>
    </row>
    <row r="39" spans="1:22" ht="21" x14ac:dyDescent="0.25">
      <c r="A39" s="156" t="s">
        <v>178</v>
      </c>
      <c r="B39" s="59"/>
      <c r="C39" s="60"/>
      <c r="D39" s="59"/>
      <c r="E39" s="60"/>
      <c r="F39" s="59"/>
      <c r="G39" s="58"/>
      <c r="H39" s="58"/>
      <c r="I39" s="58"/>
      <c r="J39" s="58"/>
      <c r="K39" s="58"/>
      <c r="L39" s="58"/>
      <c r="M39" s="58"/>
      <c r="N39" s="58"/>
      <c r="O39" s="58"/>
      <c r="P39" s="58"/>
      <c r="Q39" s="58"/>
      <c r="R39" s="60"/>
    </row>
    <row r="40" spans="1:22" ht="41" thickBot="1" x14ac:dyDescent="0.3">
      <c r="A40" s="65" t="s">
        <v>140</v>
      </c>
      <c r="B40" s="66" t="s">
        <v>2</v>
      </c>
      <c r="C40" s="67" t="s">
        <v>9</v>
      </c>
      <c r="D40" s="68" t="s">
        <v>10</v>
      </c>
      <c r="E40" s="67" t="s">
        <v>11</v>
      </c>
      <c r="F40" s="68" t="s">
        <v>12</v>
      </c>
      <c r="G40" s="69" t="s">
        <v>79</v>
      </c>
      <c r="H40" s="70" t="s">
        <v>13</v>
      </c>
      <c r="I40" s="66" t="s">
        <v>14</v>
      </c>
      <c r="J40" s="66" t="s">
        <v>16</v>
      </c>
      <c r="K40" s="66" t="s">
        <v>17</v>
      </c>
      <c r="L40" s="66" t="s">
        <v>18</v>
      </c>
      <c r="M40" s="206" t="s">
        <v>19</v>
      </c>
      <c r="N40" s="58"/>
      <c r="O40" s="58"/>
      <c r="P40" s="58"/>
      <c r="Q40" s="58"/>
      <c r="R40" s="60"/>
      <c r="S40" s="58"/>
      <c r="T40" s="58"/>
      <c r="U40" s="58"/>
      <c r="V40" s="58"/>
    </row>
    <row r="41" spans="1:22" x14ac:dyDescent="0.25">
      <c r="A41" s="153" t="s">
        <v>26</v>
      </c>
      <c r="B41" s="72">
        <v>3.0000000000000001E-3</v>
      </c>
      <c r="C41" s="72">
        <v>0.02</v>
      </c>
      <c r="D41" s="72">
        <v>6.6000000000000003E-2</v>
      </c>
      <c r="E41" s="72">
        <v>0.14599999999999999</v>
      </c>
      <c r="F41" s="72">
        <v>0.19</v>
      </c>
      <c r="G41" s="74"/>
      <c r="H41" s="168">
        <v>0.27400000000000002</v>
      </c>
      <c r="I41" s="76">
        <v>25000</v>
      </c>
      <c r="J41" s="77">
        <v>25000</v>
      </c>
      <c r="K41" s="77">
        <v>25000</v>
      </c>
      <c r="L41" s="77">
        <v>12500</v>
      </c>
      <c r="M41" s="207">
        <v>11628</v>
      </c>
      <c r="N41" s="148"/>
      <c r="O41" s="148"/>
      <c r="P41" s="148"/>
      <c r="Q41" s="58"/>
      <c r="R41" s="60"/>
      <c r="S41" s="58"/>
      <c r="T41" s="58"/>
      <c r="U41" s="58"/>
      <c r="V41" s="58"/>
    </row>
    <row r="42" spans="1:22" x14ac:dyDescent="0.25">
      <c r="A42" s="153" t="s">
        <v>133</v>
      </c>
      <c r="B42" s="72">
        <v>0</v>
      </c>
      <c r="C42" s="72">
        <v>1.0999999999999999E-2</v>
      </c>
      <c r="D42" s="72">
        <v>1.7000000000000001E-2</v>
      </c>
      <c r="E42" s="72">
        <v>0.108</v>
      </c>
      <c r="F42" s="72">
        <v>0.11899999999999999</v>
      </c>
      <c r="G42" s="74"/>
      <c r="H42" s="168">
        <v>0.316</v>
      </c>
      <c r="I42" s="76">
        <v>25000</v>
      </c>
      <c r="J42" s="77">
        <v>25000</v>
      </c>
      <c r="K42" s="77">
        <v>25000</v>
      </c>
      <c r="L42" s="77">
        <v>10990</v>
      </c>
      <c r="M42" s="207">
        <v>5076</v>
      </c>
      <c r="N42" s="148"/>
      <c r="O42" s="148"/>
      <c r="P42" s="148"/>
      <c r="Q42" s="58"/>
      <c r="R42" s="60"/>
      <c r="S42" s="58"/>
      <c r="T42" s="58"/>
      <c r="U42" s="58"/>
      <c r="V42" s="58"/>
    </row>
    <row r="43" spans="1:22" x14ac:dyDescent="0.25">
      <c r="A43" s="153" t="s">
        <v>170</v>
      </c>
      <c r="B43" s="72">
        <v>0</v>
      </c>
      <c r="C43" s="73">
        <v>1.4E-2</v>
      </c>
      <c r="D43" s="73">
        <v>2.3E-2</v>
      </c>
      <c r="E43" s="73">
        <v>6.9000000000000006E-2</v>
      </c>
      <c r="F43" s="73">
        <v>8.8999999999999996E-2</v>
      </c>
      <c r="G43" s="74"/>
      <c r="H43" s="75">
        <v>0.44600000000000001</v>
      </c>
      <c r="I43" s="76">
        <v>25000</v>
      </c>
      <c r="J43" s="77">
        <v>25000</v>
      </c>
      <c r="K43" s="77">
        <v>25000</v>
      </c>
      <c r="L43" s="77">
        <v>21739</v>
      </c>
      <c r="M43" s="207"/>
      <c r="N43" s="148"/>
      <c r="O43" s="148"/>
      <c r="P43" s="148"/>
      <c r="Q43" s="58"/>
      <c r="R43" s="60"/>
      <c r="S43" s="58"/>
      <c r="T43" s="58"/>
      <c r="U43" s="58"/>
      <c r="V43" s="58"/>
    </row>
    <row r="44" spans="1:22" x14ac:dyDescent="0.25">
      <c r="A44" s="159" t="s">
        <v>171</v>
      </c>
      <c r="B44" s="72">
        <v>0</v>
      </c>
      <c r="C44" s="73">
        <v>3.0000000000000001E-3</v>
      </c>
      <c r="D44" s="73">
        <v>1.2E-2</v>
      </c>
      <c r="E44" s="73">
        <v>0.19500000000000001</v>
      </c>
      <c r="F44" s="73">
        <v>0.214</v>
      </c>
      <c r="G44" s="74"/>
      <c r="H44" s="75">
        <v>0.49399999999999999</v>
      </c>
      <c r="I44" s="76">
        <v>23364</v>
      </c>
      <c r="J44" s="77">
        <v>25000</v>
      </c>
      <c r="K44" s="77">
        <v>25000</v>
      </c>
      <c r="L44" s="77">
        <v>5464</v>
      </c>
      <c r="M44" s="207">
        <v>3571</v>
      </c>
      <c r="N44" s="148"/>
      <c r="O44" s="148"/>
      <c r="P44" s="148"/>
      <c r="Q44" s="58"/>
      <c r="R44" s="60"/>
      <c r="S44" s="58"/>
      <c r="T44" s="58"/>
      <c r="U44" s="58"/>
      <c r="V44" s="58"/>
    </row>
    <row r="45" spans="1:22" x14ac:dyDescent="0.25">
      <c r="A45" s="153" t="s">
        <v>185</v>
      </c>
      <c r="B45" s="72">
        <v>0</v>
      </c>
      <c r="C45" s="73">
        <v>0</v>
      </c>
      <c r="D45" s="73">
        <v>0</v>
      </c>
      <c r="E45" s="73">
        <v>0.23100000000000001</v>
      </c>
      <c r="F45" s="73">
        <v>0.28199999999999997</v>
      </c>
      <c r="G45" s="74"/>
      <c r="H45" s="75">
        <v>0.60199999999999998</v>
      </c>
      <c r="I45" s="76">
        <v>25000</v>
      </c>
      <c r="J45" s="77">
        <v>17730</v>
      </c>
      <c r="K45" s="77">
        <v>25000</v>
      </c>
      <c r="L45" s="77">
        <v>4329</v>
      </c>
      <c r="M45" s="207"/>
      <c r="N45" s="148"/>
      <c r="O45" s="148"/>
      <c r="P45" s="148"/>
      <c r="Q45" s="58"/>
      <c r="R45" s="60"/>
      <c r="S45" s="58"/>
      <c r="T45" s="58"/>
      <c r="U45" s="58"/>
      <c r="V45" s="58"/>
    </row>
    <row r="46" spans="1:22" x14ac:dyDescent="0.25">
      <c r="A46" s="159" t="s">
        <v>238</v>
      </c>
      <c r="B46" s="72">
        <v>6.0000000000000001E-3</v>
      </c>
      <c r="C46" s="73">
        <v>2.9000000000000001E-2</v>
      </c>
      <c r="D46" s="73">
        <v>3.2000000000000001E-2</v>
      </c>
      <c r="E46" s="73">
        <v>0.34899999999999998</v>
      </c>
      <c r="F46" s="81">
        <v>0.38100000000000001</v>
      </c>
      <c r="G46" s="81"/>
      <c r="H46" s="170">
        <v>0.755</v>
      </c>
      <c r="I46" s="76"/>
      <c r="J46" s="77"/>
      <c r="K46" s="77"/>
      <c r="L46" s="77"/>
      <c r="M46" s="207"/>
      <c r="N46" s="148"/>
      <c r="O46" s="148"/>
      <c r="P46" s="148"/>
      <c r="Q46" s="58"/>
      <c r="R46" s="60"/>
      <c r="S46" s="58"/>
      <c r="T46" s="58"/>
      <c r="U46" s="58"/>
      <c r="V46" s="58"/>
    </row>
    <row r="47" spans="1:22" x14ac:dyDescent="0.25">
      <c r="A47" s="159" t="s">
        <v>194</v>
      </c>
      <c r="B47" s="72">
        <v>5.2999999999999999E-2</v>
      </c>
      <c r="C47" s="72">
        <v>0.14799999999999999</v>
      </c>
      <c r="D47" s="72">
        <v>0.20300000000000001</v>
      </c>
      <c r="E47" s="72">
        <v>0.34399999999999997</v>
      </c>
      <c r="F47" s="72">
        <v>0.40200000000000002</v>
      </c>
      <c r="G47" s="74"/>
      <c r="H47" s="83">
        <v>0.77600000000000002</v>
      </c>
      <c r="I47" s="76">
        <v>12820</v>
      </c>
      <c r="J47" s="77" t="s">
        <v>21</v>
      </c>
      <c r="K47" s="77">
        <v>10526</v>
      </c>
      <c r="L47" s="77">
        <v>7092</v>
      </c>
      <c r="M47" s="207"/>
      <c r="N47" s="148"/>
      <c r="O47" s="148"/>
      <c r="P47" s="148"/>
      <c r="Q47" s="58"/>
      <c r="R47" s="60"/>
      <c r="S47" s="58"/>
      <c r="T47" s="58"/>
      <c r="U47" s="58"/>
      <c r="V47" s="58"/>
    </row>
    <row r="48" spans="1:22" x14ac:dyDescent="0.25">
      <c r="A48" s="160" t="s">
        <v>149</v>
      </c>
      <c r="B48" s="72">
        <v>2.3E-2</v>
      </c>
      <c r="C48" s="72">
        <v>4.5999999999999999E-2</v>
      </c>
      <c r="D48" s="72">
        <v>4.5999999999999999E-2</v>
      </c>
      <c r="E48" s="72">
        <v>0.36599999999999999</v>
      </c>
      <c r="F48" s="72">
        <v>0.48</v>
      </c>
      <c r="G48" s="74"/>
      <c r="H48" s="168">
        <v>0.8</v>
      </c>
      <c r="I48" s="76">
        <v>10416</v>
      </c>
      <c r="J48" s="77">
        <v>25000</v>
      </c>
      <c r="K48" s="77">
        <v>21739</v>
      </c>
      <c r="L48" s="77">
        <v>3125</v>
      </c>
      <c r="M48" s="207">
        <v>3125</v>
      </c>
      <c r="N48" s="148"/>
      <c r="O48" s="148"/>
      <c r="P48" s="148"/>
      <c r="Q48" s="58"/>
      <c r="R48" s="60"/>
      <c r="S48" s="58"/>
      <c r="T48" s="58"/>
      <c r="U48" s="58"/>
      <c r="V48" s="58"/>
    </row>
    <row r="49" spans="1:22" x14ac:dyDescent="0.25">
      <c r="A49" s="159" t="s">
        <v>232</v>
      </c>
      <c r="B49" s="72">
        <v>0</v>
      </c>
      <c r="C49" s="72">
        <v>5.7000000000000002E-2</v>
      </c>
      <c r="D49" s="72">
        <v>0.06</v>
      </c>
      <c r="E49" s="86">
        <v>0.4</v>
      </c>
      <c r="F49" s="84">
        <v>0.46</v>
      </c>
      <c r="G49" s="81"/>
      <c r="H49" s="83">
        <v>0.83399999999999996</v>
      </c>
      <c r="I49" s="76"/>
      <c r="J49" s="77"/>
      <c r="K49" s="77"/>
      <c r="L49" s="77"/>
      <c r="M49" s="207"/>
      <c r="N49" s="148"/>
      <c r="O49" s="148"/>
      <c r="P49" s="148"/>
      <c r="Q49" s="58"/>
      <c r="R49" s="60"/>
      <c r="S49" s="58"/>
      <c r="T49" s="58"/>
      <c r="U49" s="58"/>
      <c r="V49" s="58"/>
    </row>
    <row r="50" spans="1:22" x14ac:dyDescent="0.25">
      <c r="A50" s="159" t="s">
        <v>234</v>
      </c>
      <c r="B50" s="72">
        <v>8.9999999999999993E-3</v>
      </c>
      <c r="C50" s="73">
        <v>0.02</v>
      </c>
      <c r="D50" s="73">
        <v>2.9000000000000001E-2</v>
      </c>
      <c r="E50" s="73">
        <v>0.39700000000000002</v>
      </c>
      <c r="F50" s="73">
        <v>0.45</v>
      </c>
      <c r="G50" s="74"/>
      <c r="H50" s="75">
        <v>0.871</v>
      </c>
      <c r="I50" s="76"/>
      <c r="J50" s="77"/>
      <c r="K50" s="77"/>
      <c r="L50" s="77"/>
      <c r="M50" s="207"/>
      <c r="N50" s="148"/>
      <c r="O50" s="148"/>
      <c r="P50" s="148"/>
      <c r="Q50" s="58"/>
      <c r="R50" s="60"/>
      <c r="S50" s="58"/>
      <c r="T50" s="58"/>
      <c r="U50" s="58"/>
      <c r="V50" s="58"/>
    </row>
    <row r="51" spans="1:22" x14ac:dyDescent="0.25">
      <c r="A51" s="160" t="s">
        <v>127</v>
      </c>
      <c r="B51" s="72">
        <v>2.3E-2</v>
      </c>
      <c r="C51" s="72">
        <v>5.7000000000000002E-2</v>
      </c>
      <c r="D51" s="72">
        <v>6.3E-2</v>
      </c>
      <c r="E51" s="72">
        <v>0.38600000000000001</v>
      </c>
      <c r="F51" s="72">
        <v>0.55600000000000005</v>
      </c>
      <c r="G51" s="74"/>
      <c r="H51" s="252">
        <v>0.92200000000000004</v>
      </c>
      <c r="I51" s="76">
        <v>8992</v>
      </c>
      <c r="J51" s="77">
        <v>25000</v>
      </c>
      <c r="K51" s="77">
        <v>15873</v>
      </c>
      <c r="L51" s="77">
        <v>3095</v>
      </c>
      <c r="M51" s="207">
        <v>2732</v>
      </c>
      <c r="N51" s="148"/>
      <c r="O51" s="148"/>
      <c r="P51" s="148"/>
      <c r="Q51" s="58"/>
      <c r="R51" s="60"/>
      <c r="S51" s="58"/>
      <c r="T51" s="58"/>
      <c r="U51" s="58"/>
      <c r="V51" s="58"/>
    </row>
    <row r="52" spans="1:22" x14ac:dyDescent="0.25">
      <c r="A52" s="159" t="s">
        <v>126</v>
      </c>
      <c r="B52" s="72">
        <v>0</v>
      </c>
      <c r="C52" s="73">
        <v>0.12</v>
      </c>
      <c r="D52" s="73">
        <v>0.12</v>
      </c>
      <c r="E52" s="73">
        <v>0.2</v>
      </c>
      <c r="F52" s="73">
        <v>0.2</v>
      </c>
      <c r="G52" s="74"/>
      <c r="H52" s="267">
        <v>0.98</v>
      </c>
      <c r="I52" s="76">
        <v>25000</v>
      </c>
      <c r="J52" s="77">
        <v>25000</v>
      </c>
      <c r="K52" s="77">
        <v>8333</v>
      </c>
      <c r="L52" s="77">
        <v>12500</v>
      </c>
      <c r="M52" s="207">
        <v>1282</v>
      </c>
      <c r="N52" s="148"/>
      <c r="O52" s="148"/>
      <c r="P52" s="148"/>
      <c r="Q52" s="58"/>
      <c r="R52" s="60"/>
      <c r="S52" s="58"/>
      <c r="T52" s="58"/>
      <c r="U52" s="58"/>
      <c r="V52" s="58"/>
    </row>
    <row r="53" spans="1:22" x14ac:dyDescent="0.25">
      <c r="A53" s="160" t="s">
        <v>139</v>
      </c>
      <c r="B53" s="72">
        <v>5.4000000000000006E-2</v>
      </c>
      <c r="C53" s="73">
        <v>7.400000000000001E-2</v>
      </c>
      <c r="D53" s="73">
        <v>9.6999999999999989E-2</v>
      </c>
      <c r="E53" s="73">
        <v>0.48</v>
      </c>
      <c r="F53" s="73">
        <v>0.78</v>
      </c>
      <c r="G53" s="74"/>
      <c r="H53" s="170">
        <v>1.17</v>
      </c>
      <c r="I53" s="76">
        <v>6410</v>
      </c>
      <c r="J53" s="77">
        <v>18519</v>
      </c>
      <c r="K53" s="77">
        <v>25000</v>
      </c>
      <c r="L53" s="77">
        <v>2610</v>
      </c>
      <c r="M53" s="207">
        <v>1300</v>
      </c>
      <c r="N53" s="148"/>
      <c r="O53" s="148"/>
      <c r="P53" s="148"/>
      <c r="Q53" s="58"/>
      <c r="R53" s="60"/>
      <c r="S53" s="58"/>
      <c r="T53" s="58"/>
      <c r="U53" s="58"/>
      <c r="V53" s="58"/>
    </row>
    <row r="54" spans="1:22" x14ac:dyDescent="0.25">
      <c r="A54" s="160" t="s">
        <v>22</v>
      </c>
      <c r="B54" s="72">
        <v>0.14000000000000001</v>
      </c>
      <c r="C54" s="73">
        <v>0.24</v>
      </c>
      <c r="D54" s="73">
        <v>0.36</v>
      </c>
      <c r="E54" s="73">
        <v>0.67</v>
      </c>
      <c r="F54" s="73">
        <v>0.85</v>
      </c>
      <c r="G54" s="74"/>
      <c r="H54" s="75">
        <v>1.17</v>
      </c>
      <c r="I54" s="76">
        <v>5882</v>
      </c>
      <c r="J54" s="77">
        <v>7143</v>
      </c>
      <c r="K54" s="77">
        <v>10000</v>
      </c>
      <c r="L54" s="77">
        <v>3226</v>
      </c>
      <c r="M54" s="207">
        <v>3125</v>
      </c>
      <c r="N54" s="148"/>
      <c r="O54" s="148"/>
      <c r="P54" s="148"/>
      <c r="Q54" s="58"/>
      <c r="R54" s="60"/>
      <c r="S54" s="58"/>
      <c r="T54" s="58"/>
      <c r="U54" s="58"/>
      <c r="V54" s="58"/>
    </row>
    <row r="55" spans="1:22" x14ac:dyDescent="0.25">
      <c r="A55" s="160" t="s">
        <v>147</v>
      </c>
      <c r="B55" s="72">
        <v>0.14599999999999999</v>
      </c>
      <c r="C55" s="72">
        <v>0.20300000000000001</v>
      </c>
      <c r="D55" s="72">
        <v>0.254</v>
      </c>
      <c r="E55" s="72">
        <v>0.57999999999999996</v>
      </c>
      <c r="F55" s="72">
        <v>0.84599999999999997</v>
      </c>
      <c r="G55" s="74"/>
      <c r="H55" s="168">
        <v>1.2110000000000001</v>
      </c>
      <c r="I55" s="76">
        <v>5910</v>
      </c>
      <c r="J55" s="77">
        <v>6849</v>
      </c>
      <c r="K55" s="77">
        <v>17544</v>
      </c>
      <c r="L55" s="77">
        <v>3067</v>
      </c>
      <c r="M55" s="207"/>
      <c r="N55" s="148"/>
      <c r="O55" s="148"/>
      <c r="P55" s="148"/>
      <c r="Q55" s="58"/>
      <c r="R55" s="60"/>
      <c r="S55" s="58"/>
      <c r="T55" s="58"/>
      <c r="U55" s="58"/>
      <c r="V55" s="58"/>
    </row>
    <row r="56" spans="1:22" x14ac:dyDescent="0.25">
      <c r="A56" s="155" t="s">
        <v>164</v>
      </c>
      <c r="B56" s="72">
        <v>2.9000000000000001E-2</v>
      </c>
      <c r="C56" s="73">
        <v>7.4999999999999997E-2</v>
      </c>
      <c r="D56" s="73">
        <v>7.4999999999999997E-2</v>
      </c>
      <c r="E56" s="73">
        <v>0.44400000000000001</v>
      </c>
      <c r="F56" s="73">
        <v>0.73399999999999999</v>
      </c>
      <c r="G56" s="74"/>
      <c r="H56" s="75">
        <v>1.33</v>
      </c>
      <c r="I56" s="76">
        <v>6811</v>
      </c>
      <c r="J56" s="77">
        <v>25000</v>
      </c>
      <c r="K56" s="77">
        <v>21739</v>
      </c>
      <c r="L56" s="77">
        <v>2710</v>
      </c>
      <c r="M56" s="207">
        <v>1515</v>
      </c>
      <c r="N56" s="148"/>
      <c r="O56" s="148"/>
      <c r="P56" s="148"/>
      <c r="Q56" s="58"/>
      <c r="R56" s="60"/>
      <c r="S56" s="58"/>
      <c r="T56" s="58"/>
      <c r="U56" s="58"/>
      <c r="V56" s="58"/>
    </row>
    <row r="57" spans="1:22" x14ac:dyDescent="0.25">
      <c r="A57" s="154" t="s">
        <v>77</v>
      </c>
      <c r="B57" s="72">
        <v>0</v>
      </c>
      <c r="C57" s="73">
        <v>0.183</v>
      </c>
      <c r="D57" s="73">
        <v>0.42599999999999999</v>
      </c>
      <c r="E57" s="73">
        <v>0.7</v>
      </c>
      <c r="F57" s="73">
        <v>0.91700000000000004</v>
      </c>
      <c r="G57" s="74"/>
      <c r="H57" s="75">
        <v>1.47</v>
      </c>
      <c r="I57" s="76">
        <v>5452</v>
      </c>
      <c r="J57" s="77">
        <v>25000</v>
      </c>
      <c r="K57" s="77">
        <v>5464</v>
      </c>
      <c r="L57" s="77">
        <v>3649</v>
      </c>
      <c r="M57" s="207">
        <v>1808</v>
      </c>
      <c r="N57" s="148"/>
      <c r="O57" s="148"/>
      <c r="P57" s="148"/>
      <c r="Q57" s="58"/>
      <c r="R57" s="60"/>
      <c r="S57" s="58"/>
      <c r="T57" s="58"/>
      <c r="U57" s="58"/>
      <c r="V57" s="58"/>
    </row>
    <row r="58" spans="1:22" x14ac:dyDescent="0.25">
      <c r="A58" s="160" t="s">
        <v>198</v>
      </c>
      <c r="B58" s="72">
        <v>0.123</v>
      </c>
      <c r="C58" s="73">
        <v>0.28299999999999997</v>
      </c>
      <c r="D58" s="73">
        <v>0.44900000000000001</v>
      </c>
      <c r="E58" s="73">
        <v>0.86</v>
      </c>
      <c r="F58" s="73">
        <v>1.097</v>
      </c>
      <c r="G58" s="74"/>
      <c r="H58" s="168">
        <v>1.5149999999999999</v>
      </c>
      <c r="I58" s="76"/>
      <c r="J58" s="77"/>
      <c r="K58" s="77"/>
      <c r="L58" s="77"/>
      <c r="M58" s="207"/>
      <c r="N58" s="148"/>
      <c r="O58" s="148"/>
      <c r="P58" s="148"/>
      <c r="Q58" s="58"/>
      <c r="R58" s="60"/>
      <c r="S58" s="58"/>
      <c r="T58" s="58"/>
      <c r="U58" s="58"/>
      <c r="V58" s="58"/>
    </row>
    <row r="59" spans="1:22" ht="21.75" customHeight="1" x14ac:dyDescent="0.25">
      <c r="A59" s="154" t="s">
        <v>131</v>
      </c>
      <c r="B59" s="72">
        <v>2.3E-2</v>
      </c>
      <c r="C59" s="73">
        <v>0.13400000000000001</v>
      </c>
      <c r="D59" s="73">
        <v>0.3</v>
      </c>
      <c r="E59" s="80">
        <v>0.72899999999999998</v>
      </c>
      <c r="F59" s="73">
        <v>0.97099999999999997</v>
      </c>
      <c r="G59" s="74"/>
      <c r="H59" s="202">
        <v>1.6120000000000001</v>
      </c>
      <c r="I59" s="76">
        <v>5154</v>
      </c>
      <c r="J59" s="77">
        <v>25000</v>
      </c>
      <c r="K59" s="77">
        <v>9009</v>
      </c>
      <c r="L59" s="77">
        <v>2347</v>
      </c>
      <c r="M59" s="207">
        <v>1174</v>
      </c>
      <c r="N59" s="148"/>
      <c r="O59" s="148"/>
      <c r="P59" s="148"/>
      <c r="Q59" s="58"/>
      <c r="R59" s="60"/>
      <c r="S59" s="58"/>
      <c r="T59" s="58"/>
      <c r="U59" s="58"/>
      <c r="V59" s="58"/>
    </row>
    <row r="60" spans="1:22" ht="20.25" customHeight="1" x14ac:dyDescent="0.25">
      <c r="A60" s="218" t="s">
        <v>5</v>
      </c>
      <c r="B60" s="73">
        <v>0.191</v>
      </c>
      <c r="C60" s="72">
        <v>0.36599999999999999</v>
      </c>
      <c r="D60" s="73">
        <v>0.38600000000000001</v>
      </c>
      <c r="E60" s="73">
        <v>0.873</v>
      </c>
      <c r="F60" s="73">
        <v>1.18</v>
      </c>
      <c r="G60" s="74"/>
      <c r="H60" s="170">
        <v>1.637</v>
      </c>
      <c r="I60" s="76">
        <v>4423</v>
      </c>
      <c r="J60" s="77">
        <v>5235</v>
      </c>
      <c r="K60" s="77">
        <v>5747</v>
      </c>
      <c r="L60" s="77">
        <v>2217</v>
      </c>
      <c r="M60" s="207">
        <f>L60/2</f>
        <v>1108.5</v>
      </c>
      <c r="N60" s="148"/>
      <c r="O60" s="148"/>
      <c r="P60" s="148"/>
      <c r="Q60" s="58"/>
      <c r="R60" s="60"/>
      <c r="S60" s="58"/>
      <c r="T60" s="58"/>
      <c r="U60" s="58"/>
      <c r="V60" s="58"/>
    </row>
    <row r="61" spans="1:22" x14ac:dyDescent="0.25">
      <c r="A61" s="155" t="s">
        <v>130</v>
      </c>
      <c r="B61" s="72">
        <v>0.22</v>
      </c>
      <c r="C61" s="73">
        <v>0.40300000000000002</v>
      </c>
      <c r="D61" s="73">
        <v>0.59099999999999997</v>
      </c>
      <c r="E61" s="73">
        <v>1.01</v>
      </c>
      <c r="F61" s="81">
        <v>1.2709999999999999</v>
      </c>
      <c r="G61" s="74"/>
      <c r="H61" s="170">
        <v>1.698</v>
      </c>
      <c r="I61" s="76">
        <v>3960</v>
      </c>
      <c r="J61" s="77">
        <v>4545</v>
      </c>
      <c r="K61" s="77">
        <v>5464</v>
      </c>
      <c r="L61" s="77">
        <v>2380</v>
      </c>
      <c r="M61" s="207"/>
      <c r="N61" s="148"/>
      <c r="O61" s="148"/>
      <c r="P61" s="148"/>
      <c r="Q61" s="58"/>
      <c r="R61" s="60"/>
      <c r="S61" s="58"/>
      <c r="T61" s="58"/>
      <c r="U61" s="58"/>
      <c r="V61" s="58"/>
    </row>
    <row r="62" spans="1:22" x14ac:dyDescent="0.25">
      <c r="A62" s="155" t="s">
        <v>237</v>
      </c>
      <c r="B62" s="72">
        <v>5.0999999999999997E-2</v>
      </c>
      <c r="C62" s="72">
        <v>9.7000000000000003E-2</v>
      </c>
      <c r="D62" s="72">
        <v>0.1</v>
      </c>
      <c r="E62" s="72">
        <v>0.69099999999999995</v>
      </c>
      <c r="F62" s="84">
        <v>1.121</v>
      </c>
      <c r="G62" s="81"/>
      <c r="H62" s="83">
        <v>1.7190000000000001</v>
      </c>
      <c r="I62" s="76"/>
      <c r="J62" s="77"/>
      <c r="K62" s="77"/>
      <c r="L62" s="77"/>
      <c r="M62" s="207"/>
      <c r="N62" s="149"/>
      <c r="O62" s="150"/>
      <c r="P62" s="150"/>
      <c r="Q62" s="150"/>
      <c r="R62" s="60"/>
      <c r="S62" s="150"/>
      <c r="T62" s="150"/>
      <c r="U62" s="150"/>
      <c r="V62" s="150"/>
    </row>
    <row r="63" spans="1:22" x14ac:dyDescent="0.25">
      <c r="A63" s="158" t="s">
        <v>136</v>
      </c>
      <c r="B63" s="72">
        <v>5.0999999999999997E-2</v>
      </c>
      <c r="C63" s="72">
        <v>0.33700000000000002</v>
      </c>
      <c r="D63" s="72">
        <v>0.48799999999999999</v>
      </c>
      <c r="E63" s="86">
        <v>0.92500000000000004</v>
      </c>
      <c r="F63" s="84">
        <v>1.0760000000000001</v>
      </c>
      <c r="G63" s="74"/>
      <c r="H63" s="83">
        <v>1.732</v>
      </c>
      <c r="I63" s="76">
        <v>4301</v>
      </c>
      <c r="J63" s="77">
        <v>19607</v>
      </c>
      <c r="K63" s="77">
        <v>3496</v>
      </c>
      <c r="L63" s="77">
        <v>2288</v>
      </c>
      <c r="M63" s="207">
        <v>1144</v>
      </c>
      <c r="N63" s="149"/>
      <c r="O63" s="150"/>
      <c r="P63" s="150"/>
      <c r="Q63" s="150"/>
      <c r="R63" s="60"/>
      <c r="S63" s="150"/>
      <c r="T63" s="150"/>
      <c r="U63" s="150"/>
      <c r="V63" s="150"/>
    </row>
    <row r="64" spans="1:22" x14ac:dyDescent="0.25">
      <c r="A64" s="155" t="s">
        <v>3</v>
      </c>
      <c r="B64" s="72">
        <v>0.191</v>
      </c>
      <c r="C64" s="72">
        <v>0.39</v>
      </c>
      <c r="D64" s="72">
        <v>0.61</v>
      </c>
      <c r="E64" s="72">
        <v>1.0940000000000001</v>
      </c>
      <c r="F64" s="84">
        <v>1.405</v>
      </c>
      <c r="G64" s="74"/>
      <c r="H64" s="83">
        <v>1.9039999999999999</v>
      </c>
      <c r="I64" s="76">
        <v>3539</v>
      </c>
      <c r="J64" s="77">
        <v>5235</v>
      </c>
      <c r="K64" s="77">
        <v>4545</v>
      </c>
      <c r="L64" s="77">
        <v>2045</v>
      </c>
      <c r="M64" s="207">
        <f>L64/2</f>
        <v>1022.5</v>
      </c>
      <c r="N64" s="149"/>
      <c r="O64" s="150"/>
      <c r="P64" s="150"/>
      <c r="Q64" s="150"/>
      <c r="R64" s="60"/>
      <c r="S64" s="150"/>
      <c r="T64" s="150"/>
      <c r="U64" s="150"/>
      <c r="V64" s="150"/>
    </row>
    <row r="65" spans="1:22" x14ac:dyDescent="0.25">
      <c r="A65" s="158" t="s">
        <v>23</v>
      </c>
      <c r="B65" s="72">
        <v>0.126</v>
      </c>
      <c r="C65" s="72">
        <v>0.4</v>
      </c>
      <c r="D65" s="72">
        <v>0.54300000000000004</v>
      </c>
      <c r="E65" s="72">
        <v>0.82899999999999996</v>
      </c>
      <c r="F65" s="72">
        <v>1.55</v>
      </c>
      <c r="G65" s="74"/>
      <c r="H65" s="83">
        <v>1.9710000000000001</v>
      </c>
      <c r="I65" s="76">
        <v>3907</v>
      </c>
      <c r="J65" s="77">
        <v>7937</v>
      </c>
      <c r="K65" s="77">
        <v>3650</v>
      </c>
      <c r="L65" s="77">
        <v>3495</v>
      </c>
      <c r="M65" s="207"/>
      <c r="N65" s="149"/>
      <c r="O65" s="150"/>
      <c r="P65" s="150"/>
      <c r="Q65" s="150"/>
      <c r="R65" s="60"/>
      <c r="S65" s="150"/>
      <c r="T65" s="150"/>
      <c r="U65" s="150"/>
      <c r="V65" s="150"/>
    </row>
    <row r="66" spans="1:22" x14ac:dyDescent="0.25">
      <c r="A66" s="163" t="s">
        <v>158</v>
      </c>
      <c r="B66" s="72">
        <v>0.111</v>
      </c>
      <c r="C66" s="72">
        <v>0.434</v>
      </c>
      <c r="D66" s="72">
        <v>0.65700000000000003</v>
      </c>
      <c r="E66" s="72">
        <v>1.131</v>
      </c>
      <c r="F66" s="84">
        <v>1.3540000000000001</v>
      </c>
      <c r="G66" s="81"/>
      <c r="H66" s="83">
        <v>2.0649999999999999</v>
      </c>
      <c r="I66" s="76">
        <v>3322</v>
      </c>
      <c r="J66" s="77">
        <v>9009</v>
      </c>
      <c r="K66" s="77">
        <v>3095</v>
      </c>
      <c r="L66" s="77">
        <v>2109</v>
      </c>
      <c r="M66" s="207">
        <v>1054</v>
      </c>
      <c r="N66" s="149"/>
      <c r="O66" s="150"/>
      <c r="P66" s="150"/>
      <c r="Q66" s="150"/>
      <c r="R66" s="60"/>
      <c r="S66" s="150"/>
      <c r="T66" s="150"/>
      <c r="U66" s="150"/>
      <c r="V66" s="150"/>
    </row>
    <row r="67" spans="1:22" x14ac:dyDescent="0.25">
      <c r="A67" s="158" t="s">
        <v>128</v>
      </c>
      <c r="B67" s="72">
        <v>0.04</v>
      </c>
      <c r="C67" s="72">
        <v>0.223</v>
      </c>
      <c r="D67" s="72">
        <v>0.39700000000000002</v>
      </c>
      <c r="E67" s="72">
        <v>1.014</v>
      </c>
      <c r="F67" s="84">
        <v>1.1879999999999999</v>
      </c>
      <c r="G67" s="74"/>
      <c r="H67" s="83">
        <v>2.1179999999999999</v>
      </c>
      <c r="I67" s="76">
        <v>3266</v>
      </c>
      <c r="J67" s="77">
        <v>25000</v>
      </c>
      <c r="K67" s="77">
        <v>5464</v>
      </c>
      <c r="L67" s="77">
        <v>1620</v>
      </c>
      <c r="M67" s="207">
        <v>810</v>
      </c>
      <c r="N67" s="149"/>
      <c r="O67" s="150"/>
      <c r="P67" s="150"/>
      <c r="Q67" s="150"/>
      <c r="R67" s="60"/>
      <c r="S67" s="150"/>
      <c r="T67" s="150"/>
      <c r="U67" s="150"/>
      <c r="V67" s="150"/>
    </row>
    <row r="68" spans="1:22" x14ac:dyDescent="0.25">
      <c r="A68" s="154" t="s">
        <v>161</v>
      </c>
      <c r="B68" s="72">
        <v>0.02</v>
      </c>
      <c r="C68" s="72">
        <v>9.7000000000000003E-2</v>
      </c>
      <c r="D68" s="72">
        <v>0.29399999999999998</v>
      </c>
      <c r="E68" s="72">
        <v>1.0289999999999999</v>
      </c>
      <c r="F68" s="84">
        <v>1.2250000000000001</v>
      </c>
      <c r="G68" s="81"/>
      <c r="H68" s="83">
        <v>2.3260000000000001</v>
      </c>
      <c r="I68" s="76">
        <v>3008</v>
      </c>
      <c r="J68" s="77">
        <v>25000</v>
      </c>
      <c r="K68" s="77">
        <v>12987</v>
      </c>
      <c r="L68" s="77">
        <v>1362</v>
      </c>
      <c r="M68" s="207">
        <v>681</v>
      </c>
      <c r="N68" s="149"/>
      <c r="O68" s="150"/>
      <c r="P68" s="150"/>
      <c r="Q68" s="150"/>
      <c r="R68" s="60"/>
      <c r="S68" s="150"/>
      <c r="T68" s="150"/>
      <c r="U68" s="150"/>
      <c r="V68" s="150"/>
    </row>
    <row r="69" spans="1:22" x14ac:dyDescent="0.25">
      <c r="A69" s="158" t="s">
        <v>1</v>
      </c>
      <c r="B69" s="72">
        <v>8.8999999999999996E-2</v>
      </c>
      <c r="C69" s="72">
        <v>0.379</v>
      </c>
      <c r="D69" s="72">
        <v>0.57899999999999996</v>
      </c>
      <c r="E69" s="72">
        <v>1.22</v>
      </c>
      <c r="F69" s="84">
        <v>1.429</v>
      </c>
      <c r="G69" s="74"/>
      <c r="H69" s="83">
        <v>2.4039999999999999</v>
      </c>
      <c r="I69" s="76">
        <v>2810</v>
      </c>
      <c r="J69" s="77">
        <v>11235</v>
      </c>
      <c r="K69" s="77">
        <v>3448</v>
      </c>
      <c r="L69" s="77">
        <v>1538</v>
      </c>
      <c r="M69" s="207">
        <f>L69/2</f>
        <v>769</v>
      </c>
      <c r="N69" s="149"/>
      <c r="O69" s="150"/>
      <c r="P69" s="150"/>
      <c r="Q69" s="150"/>
      <c r="R69" s="60"/>
      <c r="S69" s="150"/>
      <c r="T69" s="150"/>
      <c r="U69" s="150"/>
      <c r="V69" s="150"/>
    </row>
    <row r="70" spans="1:22" x14ac:dyDescent="0.25">
      <c r="A70" s="158" t="s">
        <v>172</v>
      </c>
      <c r="B70" s="73">
        <v>0.14899999999999999</v>
      </c>
      <c r="C70" s="72">
        <v>0.5</v>
      </c>
      <c r="D70" s="72">
        <v>0.76900000000000002</v>
      </c>
      <c r="E70" s="72">
        <v>1.3120000000000001</v>
      </c>
      <c r="F70" s="84">
        <v>1.7549999999999999</v>
      </c>
      <c r="G70" s="74"/>
      <c r="H70" s="83">
        <v>2.57</v>
      </c>
      <c r="I70" s="76">
        <v>2849</v>
      </c>
      <c r="J70" s="77">
        <v>11235</v>
      </c>
      <c r="K70" s="77">
        <v>2817</v>
      </c>
      <c r="L70" s="77">
        <v>1842</v>
      </c>
      <c r="M70" s="207"/>
      <c r="N70" s="149"/>
      <c r="O70" s="150"/>
      <c r="P70" s="150"/>
      <c r="Q70" s="150"/>
      <c r="R70" s="60"/>
      <c r="S70" s="150"/>
      <c r="T70" s="150"/>
      <c r="U70" s="150"/>
      <c r="V70" s="150"/>
    </row>
    <row r="71" spans="1:22" x14ac:dyDescent="0.25">
      <c r="A71" s="160" t="s">
        <v>168</v>
      </c>
      <c r="B71" s="72">
        <v>0.35699999999999998</v>
      </c>
      <c r="C71" s="72">
        <v>0.69399999999999995</v>
      </c>
      <c r="D71" s="72">
        <v>0.98</v>
      </c>
      <c r="E71" s="84">
        <v>0.39900000000000002</v>
      </c>
      <c r="F71" s="84">
        <v>2.0590000000000002</v>
      </c>
      <c r="G71" s="74"/>
      <c r="H71" s="83">
        <v>2.706</v>
      </c>
      <c r="I71" s="76">
        <v>3061</v>
      </c>
      <c r="J71" s="77">
        <v>2801</v>
      </c>
      <c r="K71" s="77">
        <v>2967</v>
      </c>
      <c r="L71" s="82">
        <v>1500</v>
      </c>
      <c r="M71" s="207">
        <f>L71/2</f>
        <v>750</v>
      </c>
      <c r="N71" s="149"/>
      <c r="O71" s="150"/>
      <c r="P71" s="150"/>
      <c r="Q71" s="150"/>
      <c r="R71" s="60"/>
      <c r="S71" s="150"/>
      <c r="T71" s="150"/>
      <c r="U71" s="150"/>
      <c r="V71" s="150"/>
    </row>
    <row r="72" spans="1:22" x14ac:dyDescent="0.25">
      <c r="A72" s="154" t="s">
        <v>6</v>
      </c>
      <c r="B72" s="72">
        <v>0.223</v>
      </c>
      <c r="C72" s="72">
        <v>0.53100000000000003</v>
      </c>
      <c r="D72" s="72">
        <v>0.98299999999999998</v>
      </c>
      <c r="E72" s="84">
        <v>1.5529999999999999</v>
      </c>
      <c r="F72" s="84">
        <v>2.004</v>
      </c>
      <c r="G72" s="74"/>
      <c r="H72" s="83">
        <v>2.859</v>
      </c>
      <c r="I72" s="76">
        <v>2857</v>
      </c>
      <c r="J72" s="77">
        <v>4484</v>
      </c>
      <c r="K72" s="77">
        <v>3236</v>
      </c>
      <c r="L72" s="82">
        <v>2375</v>
      </c>
      <c r="M72" s="207">
        <v>1582</v>
      </c>
      <c r="N72" s="149"/>
      <c r="O72" s="150"/>
      <c r="P72" s="150"/>
      <c r="Q72" s="150"/>
      <c r="R72" s="60"/>
      <c r="S72" s="150"/>
      <c r="T72" s="150"/>
      <c r="U72" s="150"/>
      <c r="V72" s="150"/>
    </row>
    <row r="73" spans="1:22" x14ac:dyDescent="0.25">
      <c r="A73" s="154" t="s">
        <v>197</v>
      </c>
      <c r="B73" s="72">
        <v>9.0999999999999998E-2</v>
      </c>
      <c r="C73" s="72">
        <v>0.47399999999999998</v>
      </c>
      <c r="D73" s="72">
        <v>0.874</v>
      </c>
      <c r="E73" s="161">
        <v>1.518</v>
      </c>
      <c r="F73" s="84">
        <v>1.9179999999999999</v>
      </c>
      <c r="G73" s="81"/>
      <c r="H73" s="83">
        <v>2.8839999999999999</v>
      </c>
      <c r="I73" s="76"/>
      <c r="J73" s="77"/>
      <c r="K73" s="77"/>
      <c r="L73" s="82"/>
      <c r="M73" s="207"/>
      <c r="N73" s="149"/>
      <c r="O73" s="150"/>
      <c r="P73" s="150"/>
      <c r="Q73" s="150"/>
      <c r="R73" s="60"/>
      <c r="S73" s="150"/>
      <c r="T73" s="150"/>
      <c r="U73" s="150"/>
      <c r="V73" s="150"/>
    </row>
    <row r="74" spans="1:22" x14ac:dyDescent="0.25">
      <c r="A74" s="163" t="s">
        <v>236</v>
      </c>
      <c r="B74" s="72">
        <v>0.14899999999999999</v>
      </c>
      <c r="C74" s="72">
        <v>0.58899999999999997</v>
      </c>
      <c r="D74" s="72">
        <v>0.89800000000000002</v>
      </c>
      <c r="E74" s="161">
        <v>1.599</v>
      </c>
      <c r="F74" s="84">
        <v>1.9079999999999999</v>
      </c>
      <c r="G74" s="81"/>
      <c r="H74" s="83">
        <v>2.96</v>
      </c>
      <c r="I74" s="76"/>
      <c r="J74" s="77"/>
      <c r="K74" s="77"/>
      <c r="L74" s="77"/>
      <c r="M74" s="207"/>
      <c r="N74" s="149"/>
      <c r="O74" s="150"/>
      <c r="P74" s="150"/>
      <c r="Q74" s="150"/>
      <c r="R74" s="60"/>
      <c r="S74" s="150"/>
      <c r="T74" s="150"/>
      <c r="U74" s="150"/>
      <c r="V74" s="150"/>
    </row>
    <row r="75" spans="1:22" x14ac:dyDescent="0.25">
      <c r="A75" s="163" t="s">
        <v>159</v>
      </c>
      <c r="B75" s="73">
        <v>0.17699999999999999</v>
      </c>
      <c r="C75" s="72">
        <v>0.54800000000000004</v>
      </c>
      <c r="D75" s="72">
        <v>1.0309999999999999</v>
      </c>
      <c r="E75" s="84">
        <v>1.663</v>
      </c>
      <c r="F75" s="84">
        <v>2.1459999999999999</v>
      </c>
      <c r="G75" s="74"/>
      <c r="H75" s="83">
        <v>3.0939999999999999</v>
      </c>
      <c r="I75" s="76">
        <v>3894</v>
      </c>
      <c r="J75" s="77">
        <v>25000</v>
      </c>
      <c r="K75" s="77">
        <v>12987</v>
      </c>
      <c r="L75" s="82">
        <v>1370</v>
      </c>
      <c r="M75" s="207">
        <v>684</v>
      </c>
      <c r="N75" s="148"/>
      <c r="O75" s="148"/>
      <c r="P75" s="148"/>
      <c r="Q75" s="58"/>
      <c r="R75" s="60"/>
      <c r="S75" s="58"/>
      <c r="T75" s="58"/>
      <c r="U75" s="58"/>
      <c r="V75" s="58"/>
    </row>
    <row r="76" spans="1:22" x14ac:dyDescent="0.25">
      <c r="A76" s="159" t="s">
        <v>78</v>
      </c>
      <c r="B76" s="72">
        <v>0.22</v>
      </c>
      <c r="C76" s="72">
        <v>0.60299999999999998</v>
      </c>
      <c r="D76" s="72">
        <v>0.85099999999999998</v>
      </c>
      <c r="E76" s="72">
        <v>1.887</v>
      </c>
      <c r="F76" s="84">
        <v>2.137</v>
      </c>
      <c r="G76" s="74"/>
      <c r="H76" s="83">
        <v>3.173</v>
      </c>
      <c r="I76" s="76">
        <v>2383</v>
      </c>
      <c r="J76" s="77">
        <v>4545</v>
      </c>
      <c r="K76" s="77">
        <v>2611</v>
      </c>
      <c r="L76" s="77">
        <v>962</v>
      </c>
      <c r="M76" s="207">
        <v>482</v>
      </c>
      <c r="N76" s="148"/>
      <c r="O76" s="148"/>
      <c r="P76" s="148"/>
      <c r="Q76" s="58"/>
      <c r="R76" s="60"/>
      <c r="S76" s="58"/>
      <c r="T76" s="58"/>
      <c r="U76" s="58"/>
      <c r="V76" s="58"/>
    </row>
    <row r="77" spans="1:22" x14ac:dyDescent="0.25">
      <c r="A77" s="163" t="s">
        <v>146</v>
      </c>
      <c r="B77" s="73">
        <v>0.16900000000000001</v>
      </c>
      <c r="C77" s="72">
        <v>0.69699999999999995</v>
      </c>
      <c r="D77" s="72">
        <v>1.2370000000000001</v>
      </c>
      <c r="E77" s="84">
        <v>2.028</v>
      </c>
      <c r="F77" s="84">
        <v>2.5680000000000001</v>
      </c>
      <c r="G77" s="74"/>
      <c r="H77" s="83">
        <v>3.3780000000000001</v>
      </c>
      <c r="I77" s="76">
        <v>2092</v>
      </c>
      <c r="J77" s="77">
        <v>5917</v>
      </c>
      <c r="K77" s="77">
        <v>1890</v>
      </c>
      <c r="L77" s="82">
        <v>1560</v>
      </c>
      <c r="M77" s="207">
        <v>472</v>
      </c>
      <c r="N77" s="148"/>
      <c r="O77" s="148"/>
      <c r="P77" s="148"/>
      <c r="Q77" s="58"/>
      <c r="R77" s="60"/>
      <c r="S77" s="58"/>
      <c r="T77" s="58"/>
      <c r="U77" s="58"/>
      <c r="V77" s="58"/>
    </row>
    <row r="78" spans="1:22" x14ac:dyDescent="0.25">
      <c r="A78" s="163" t="s">
        <v>166</v>
      </c>
      <c r="B78" s="72">
        <v>0.16</v>
      </c>
      <c r="C78" s="72">
        <v>0.84899999999999998</v>
      </c>
      <c r="D78" s="72">
        <v>1.0660000000000001</v>
      </c>
      <c r="E78" s="84">
        <v>2.016</v>
      </c>
      <c r="F78" s="84">
        <v>2.2330000000000001</v>
      </c>
      <c r="G78" s="81"/>
      <c r="H78" s="83">
        <v>3.6579999999999999</v>
      </c>
      <c r="I78" s="76">
        <v>1947</v>
      </c>
      <c r="J78" s="77">
        <v>6250</v>
      </c>
      <c r="K78" s="77">
        <v>1451</v>
      </c>
      <c r="L78" s="82">
        <v>1248</v>
      </c>
      <c r="M78" s="207"/>
      <c r="N78" s="148"/>
      <c r="O78" s="148"/>
      <c r="P78" s="148"/>
      <c r="Q78" s="58"/>
      <c r="R78" s="60"/>
      <c r="S78" s="58"/>
      <c r="T78" s="58"/>
      <c r="U78" s="58"/>
      <c r="V78" s="58"/>
    </row>
    <row r="79" spans="1:22" x14ac:dyDescent="0.25">
      <c r="A79" s="158" t="s">
        <v>163</v>
      </c>
      <c r="B79" s="72">
        <v>0.106</v>
      </c>
      <c r="C79" s="72">
        <v>0.72299999999999998</v>
      </c>
      <c r="D79" s="72">
        <v>1.246</v>
      </c>
      <c r="E79" s="84">
        <v>2.1240000000000001</v>
      </c>
      <c r="F79" s="84">
        <v>2.6469999999999998</v>
      </c>
      <c r="G79" s="81"/>
      <c r="H79" s="83">
        <v>3.964</v>
      </c>
      <c r="I79" s="76">
        <v>1920</v>
      </c>
      <c r="J79" s="77">
        <v>9433</v>
      </c>
      <c r="K79" s="77">
        <v>1621</v>
      </c>
      <c r="L79" s="82">
        <v>1372</v>
      </c>
      <c r="M79" s="207">
        <v>406</v>
      </c>
      <c r="N79" s="148"/>
      <c r="O79" s="148"/>
      <c r="P79" s="148"/>
      <c r="Q79" s="58"/>
      <c r="R79" s="60"/>
      <c r="S79" s="58"/>
      <c r="T79" s="58"/>
      <c r="U79" s="58"/>
      <c r="V79" s="58"/>
    </row>
    <row r="80" spans="1:22" x14ac:dyDescent="0.25">
      <c r="A80" s="163" t="s">
        <v>235</v>
      </c>
      <c r="B80" s="72">
        <v>0.111</v>
      </c>
      <c r="C80" s="72">
        <v>0.36599999999999999</v>
      </c>
      <c r="D80" s="72">
        <v>0.92900000000000005</v>
      </c>
      <c r="E80" s="72">
        <v>1.946</v>
      </c>
      <c r="F80" s="84">
        <v>2.508</v>
      </c>
      <c r="G80" s="81"/>
      <c r="H80" s="83">
        <v>4.0339999999999998</v>
      </c>
      <c r="I80" s="76"/>
      <c r="J80" s="77"/>
      <c r="K80" s="77"/>
      <c r="L80" s="77"/>
      <c r="M80" s="207"/>
      <c r="N80" s="148"/>
      <c r="O80" s="148"/>
      <c r="P80" s="148"/>
      <c r="Q80" s="58"/>
      <c r="R80" s="60"/>
      <c r="S80" s="58"/>
      <c r="T80" s="58"/>
      <c r="U80" s="58"/>
      <c r="V80" s="58"/>
    </row>
    <row r="81" spans="1:22" x14ac:dyDescent="0.25">
      <c r="A81" s="163" t="s">
        <v>4</v>
      </c>
      <c r="B81" s="73">
        <v>0.22900000000000001</v>
      </c>
      <c r="C81" s="72">
        <v>0.56499999999999995</v>
      </c>
      <c r="D81" s="72">
        <v>1.609</v>
      </c>
      <c r="E81" s="84">
        <v>2.0070000000000001</v>
      </c>
      <c r="F81" s="84">
        <v>3.25</v>
      </c>
      <c r="G81" s="74"/>
      <c r="H81" s="83">
        <v>4.1470000000000002</v>
      </c>
      <c r="I81" s="76">
        <v>1434</v>
      </c>
      <c r="J81" s="77">
        <v>4366</v>
      </c>
      <c r="K81" s="77">
        <v>2967</v>
      </c>
      <c r="L81" s="82">
        <v>1012</v>
      </c>
      <c r="M81" s="207">
        <f>L81/2</f>
        <v>506</v>
      </c>
      <c r="N81" s="148"/>
      <c r="O81" s="148"/>
      <c r="P81" s="148"/>
      <c r="Q81" s="58"/>
      <c r="R81" s="60"/>
      <c r="S81" s="58"/>
      <c r="T81" s="58"/>
      <c r="U81" s="58"/>
      <c r="V81" s="58"/>
    </row>
    <row r="82" spans="1:22" x14ac:dyDescent="0.25">
      <c r="A82" s="163" t="s">
        <v>192</v>
      </c>
      <c r="B82" s="73">
        <v>0.151</v>
      </c>
      <c r="C82" s="72">
        <v>1.0629999999999999</v>
      </c>
      <c r="D82" s="84">
        <v>1.83</v>
      </c>
      <c r="E82" s="161">
        <v>3.0019999999999998</v>
      </c>
      <c r="F82" s="84">
        <v>3.77</v>
      </c>
      <c r="G82" s="74"/>
      <c r="H82" s="83">
        <v>5.5279999999999996</v>
      </c>
      <c r="I82" s="76">
        <v>1881</v>
      </c>
      <c r="J82" s="77">
        <v>6622.5</v>
      </c>
      <c r="K82" s="77">
        <v>1098</v>
      </c>
      <c r="L82" s="82">
        <v>980</v>
      </c>
      <c r="M82" s="207"/>
      <c r="N82" s="148"/>
      <c r="O82" s="148"/>
      <c r="P82" s="148"/>
      <c r="Q82" s="58"/>
      <c r="R82" s="60"/>
      <c r="S82" s="58"/>
      <c r="T82" s="58"/>
      <c r="U82" s="58"/>
      <c r="V82" s="58"/>
    </row>
    <row r="83" spans="1:22" x14ac:dyDescent="0.25">
      <c r="A83" s="163" t="s">
        <v>165</v>
      </c>
      <c r="B83" s="72">
        <v>7.9000000000000001E-2</v>
      </c>
      <c r="C83" s="72">
        <v>1.0289999999999999</v>
      </c>
      <c r="D83" s="84">
        <v>0.01</v>
      </c>
      <c r="E83" s="84">
        <v>2.9860000000000002</v>
      </c>
      <c r="F83" s="84">
        <v>3.948</v>
      </c>
      <c r="G83" s="74"/>
      <c r="H83" s="83">
        <v>5.5410000000000004</v>
      </c>
      <c r="I83" s="76">
        <v>1266</v>
      </c>
      <c r="J83" s="77">
        <v>12658</v>
      </c>
      <c r="K83" s="77">
        <v>1052</v>
      </c>
      <c r="L83" s="77">
        <v>942</v>
      </c>
      <c r="M83" s="207"/>
      <c r="N83" s="148"/>
      <c r="O83" s="148"/>
      <c r="P83" s="148"/>
      <c r="Q83" s="58"/>
      <c r="R83" s="60"/>
      <c r="S83" s="58"/>
      <c r="T83" s="58"/>
      <c r="U83" s="58"/>
      <c r="V83" s="58"/>
    </row>
    <row r="84" spans="1:22" x14ac:dyDescent="0.25">
      <c r="A84" s="163" t="s">
        <v>138</v>
      </c>
      <c r="B84" s="72">
        <v>8.8999999999999996E-2</v>
      </c>
      <c r="C84" s="72">
        <v>0.89600000000000002</v>
      </c>
      <c r="D84" s="84">
        <v>1.83</v>
      </c>
      <c r="E84" s="84">
        <v>3.0470000000000002</v>
      </c>
      <c r="F84" s="84">
        <v>3.8540000000000001</v>
      </c>
      <c r="G84" s="74"/>
      <c r="H84" s="83">
        <v>5.67</v>
      </c>
      <c r="I84" s="76">
        <v>1525</v>
      </c>
      <c r="J84" s="77">
        <v>8900</v>
      </c>
      <c r="K84" s="77">
        <v>1282</v>
      </c>
      <c r="L84" s="77">
        <v>1121</v>
      </c>
      <c r="M84" s="207">
        <v>320</v>
      </c>
      <c r="N84" s="148"/>
      <c r="O84" s="148"/>
      <c r="P84" s="148"/>
      <c r="Q84" s="58"/>
      <c r="R84" s="60"/>
      <c r="S84" s="58"/>
      <c r="T84" s="58"/>
      <c r="U84" s="58"/>
      <c r="V84" s="58"/>
    </row>
    <row r="85" spans="1:22" x14ac:dyDescent="0.25">
      <c r="A85" s="163" t="s">
        <v>7</v>
      </c>
      <c r="B85" s="72">
        <v>0.27600000000000002</v>
      </c>
      <c r="C85" s="72">
        <v>1.266</v>
      </c>
      <c r="D85" s="84">
        <v>2.11</v>
      </c>
      <c r="E85" s="84">
        <v>3.3610000000000002</v>
      </c>
      <c r="F85" s="84">
        <v>4.2069999999999999</v>
      </c>
      <c r="G85" s="74"/>
      <c r="H85" s="83">
        <v>6.0819999999999999</v>
      </c>
      <c r="I85" s="76">
        <v>1163</v>
      </c>
      <c r="J85" s="77">
        <v>3623</v>
      </c>
      <c r="K85" s="77">
        <v>1011</v>
      </c>
      <c r="L85" s="82">
        <v>909</v>
      </c>
      <c r="M85" s="207">
        <v>252.5</v>
      </c>
      <c r="N85" s="148"/>
      <c r="O85" s="148"/>
      <c r="P85" s="148"/>
      <c r="Q85" s="58"/>
      <c r="R85" s="60"/>
      <c r="S85" s="58"/>
      <c r="T85" s="58"/>
      <c r="U85" s="58"/>
      <c r="V85" s="58"/>
    </row>
    <row r="86" spans="1:22" x14ac:dyDescent="0.25">
      <c r="A86" s="229" t="s">
        <v>202</v>
      </c>
      <c r="B86" s="73">
        <v>9.7000000000000003E-2</v>
      </c>
      <c r="C86" s="72">
        <v>1.0860000000000001</v>
      </c>
      <c r="D86" s="72">
        <v>1.6659999999999999</v>
      </c>
      <c r="E86" s="72">
        <v>3.3170000000000002</v>
      </c>
      <c r="F86" s="84">
        <v>3.8969999999999998</v>
      </c>
      <c r="G86" s="81"/>
      <c r="H86" s="83">
        <v>6.3739999999999997</v>
      </c>
      <c r="I86" s="76"/>
      <c r="J86" s="77"/>
      <c r="K86" s="77"/>
      <c r="L86" s="82"/>
      <c r="M86" s="207"/>
      <c r="N86" s="148"/>
      <c r="O86" s="148"/>
      <c r="P86" s="148"/>
      <c r="Q86" s="58"/>
      <c r="R86" s="60"/>
      <c r="S86" s="58"/>
      <c r="T86" s="58"/>
      <c r="U86" s="58"/>
      <c r="V86" s="58"/>
    </row>
    <row r="87" spans="1:22" x14ac:dyDescent="0.25">
      <c r="A87" s="163" t="s">
        <v>20</v>
      </c>
      <c r="B87" s="72">
        <v>0.377</v>
      </c>
      <c r="C87" s="72">
        <v>1.454</v>
      </c>
      <c r="D87" s="84">
        <v>2.3879999999999999</v>
      </c>
      <c r="E87" s="84">
        <v>3.726</v>
      </c>
      <c r="F87" s="84">
        <v>4.66</v>
      </c>
      <c r="G87" s="74"/>
      <c r="H87" s="83">
        <v>6.6669999999999998</v>
      </c>
      <c r="I87" s="76">
        <v>1052</v>
      </c>
      <c r="J87" s="77">
        <v>2652</v>
      </c>
      <c r="K87" s="77">
        <v>928</v>
      </c>
      <c r="L87" s="82">
        <v>841</v>
      </c>
      <c r="M87" s="207">
        <f>L87/2</f>
        <v>420.5</v>
      </c>
      <c r="N87" s="148"/>
      <c r="O87" s="148"/>
      <c r="P87" s="148"/>
      <c r="Q87" s="58"/>
      <c r="R87" s="60"/>
      <c r="S87" s="58"/>
      <c r="T87" s="58"/>
      <c r="U87" s="58"/>
      <c r="V87" s="58"/>
    </row>
    <row r="88" spans="1:22" x14ac:dyDescent="0.25">
      <c r="A88" s="229" t="s">
        <v>200</v>
      </c>
      <c r="B88" s="72">
        <v>0.24299999999999999</v>
      </c>
      <c r="C88" s="72">
        <v>1.206</v>
      </c>
      <c r="D88" s="72">
        <v>2.0880000000000001</v>
      </c>
      <c r="E88" s="72">
        <v>3.7290000000000001</v>
      </c>
      <c r="F88" s="84">
        <v>4.6100000000000003</v>
      </c>
      <c r="G88" s="81"/>
      <c r="H88" s="83">
        <v>7.07</v>
      </c>
      <c r="I88" s="76"/>
      <c r="J88" s="77"/>
      <c r="K88" s="77"/>
      <c r="L88" s="82"/>
      <c r="M88" s="207"/>
      <c r="N88" s="148"/>
      <c r="O88" s="148"/>
      <c r="P88" s="148"/>
      <c r="Q88" s="58"/>
      <c r="R88" s="60"/>
      <c r="S88" s="58"/>
      <c r="T88" s="58"/>
      <c r="U88" s="58"/>
      <c r="V88" s="58"/>
    </row>
    <row r="89" spans="1:22" x14ac:dyDescent="0.25">
      <c r="A89" s="262" t="s">
        <v>76</v>
      </c>
      <c r="B89" s="72">
        <v>0.1086</v>
      </c>
      <c r="C89" s="72">
        <v>0.317</v>
      </c>
      <c r="D89" s="264"/>
      <c r="E89" s="263"/>
      <c r="F89" s="264"/>
      <c r="G89" s="265"/>
      <c r="H89" s="266"/>
      <c r="I89" s="76">
        <v>2000</v>
      </c>
      <c r="J89" s="77">
        <v>9174</v>
      </c>
      <c r="K89" s="77">
        <v>4785</v>
      </c>
      <c r="L89" s="82"/>
      <c r="M89" s="207"/>
      <c r="N89" s="148"/>
      <c r="O89" s="148"/>
      <c r="P89" s="148"/>
      <c r="Q89" s="58"/>
      <c r="R89" s="60"/>
      <c r="S89" s="58"/>
      <c r="T89" s="58"/>
      <c r="U89" s="58"/>
      <c r="V89" s="58"/>
    </row>
    <row r="90" spans="1:22" x14ac:dyDescent="0.25">
      <c r="A90" s="229" t="s">
        <v>239</v>
      </c>
      <c r="B90" s="72">
        <v>0.106</v>
      </c>
      <c r="C90" s="72">
        <v>1.232</v>
      </c>
      <c r="D90" s="72"/>
      <c r="E90" s="86"/>
      <c r="F90" s="72"/>
      <c r="G90" s="74"/>
      <c r="H90" s="87"/>
      <c r="I90" s="76"/>
      <c r="J90" s="77"/>
      <c r="K90" s="77"/>
      <c r="L90" s="82"/>
      <c r="M90" s="207"/>
      <c r="N90" s="148"/>
      <c r="O90" s="148"/>
      <c r="P90" s="148"/>
      <c r="Q90" s="58"/>
      <c r="R90" s="60"/>
      <c r="S90" s="58"/>
      <c r="T90" s="58"/>
      <c r="U90" s="58"/>
      <c r="V90" s="58"/>
    </row>
    <row r="91" spans="1:22" x14ac:dyDescent="0.25">
      <c r="A91" s="153" t="s">
        <v>203</v>
      </c>
      <c r="B91" s="73">
        <v>0.997</v>
      </c>
      <c r="C91" s="84"/>
      <c r="D91" s="81"/>
      <c r="E91" s="167"/>
      <c r="F91" s="81"/>
      <c r="G91" s="81"/>
      <c r="H91" s="167"/>
      <c r="I91" s="76"/>
      <c r="J91" s="77"/>
      <c r="K91" s="77"/>
      <c r="L91" s="82"/>
      <c r="M91" s="207"/>
      <c r="N91" s="148"/>
      <c r="O91" s="148"/>
      <c r="P91" s="148"/>
      <c r="Q91" s="58"/>
      <c r="R91" s="60"/>
      <c r="S91" s="58"/>
      <c r="T91" s="58"/>
      <c r="U91" s="58"/>
      <c r="V91" s="58"/>
    </row>
    <row r="92" spans="1:22" x14ac:dyDescent="0.25">
      <c r="A92" s="155" t="s">
        <v>204</v>
      </c>
      <c r="B92" s="73">
        <v>2.0339999999999998</v>
      </c>
      <c r="C92" s="81"/>
      <c r="D92" s="84"/>
      <c r="E92" s="161"/>
      <c r="F92" s="84"/>
      <c r="G92" s="81"/>
      <c r="H92" s="85"/>
      <c r="I92" s="76"/>
      <c r="J92" s="77"/>
      <c r="K92" s="77"/>
      <c r="L92" s="82"/>
      <c r="M92" s="207"/>
      <c r="N92" s="148"/>
      <c r="O92" s="148"/>
      <c r="P92" s="148"/>
      <c r="Q92" s="58"/>
      <c r="R92" s="60"/>
      <c r="S92" s="58"/>
      <c r="T92" s="58"/>
      <c r="U92" s="58"/>
      <c r="V92" s="58"/>
    </row>
    <row r="93" spans="1:22" x14ac:dyDescent="0.25">
      <c r="A93" s="212" t="s">
        <v>183</v>
      </c>
      <c r="B93" s="72">
        <v>0.72299999999999998</v>
      </c>
      <c r="C93" s="84"/>
      <c r="D93" s="84"/>
      <c r="E93" s="84"/>
      <c r="F93" s="84"/>
      <c r="G93" s="81"/>
      <c r="H93" s="83"/>
      <c r="I93" s="76"/>
      <c r="J93" s="77"/>
      <c r="K93" s="77"/>
      <c r="L93" s="82"/>
      <c r="M93" s="207"/>
      <c r="N93" s="148"/>
      <c r="O93" s="148"/>
      <c r="P93" s="148"/>
      <c r="Q93" s="58"/>
      <c r="R93" s="60"/>
      <c r="S93" s="58"/>
      <c r="T93" s="58"/>
      <c r="U93" s="58"/>
      <c r="V93" s="58"/>
    </row>
    <row r="94" spans="1:22" x14ac:dyDescent="0.25">
      <c r="A94" s="153" t="s">
        <v>169</v>
      </c>
      <c r="B94" s="72">
        <v>0.74</v>
      </c>
      <c r="C94" s="84"/>
      <c r="D94" s="84"/>
      <c r="E94" s="161"/>
      <c r="F94" s="84"/>
      <c r="G94" s="81"/>
      <c r="H94" s="85"/>
      <c r="I94" s="76"/>
      <c r="J94" s="77"/>
      <c r="K94" s="77"/>
      <c r="L94" s="82"/>
      <c r="M94" s="207"/>
      <c r="N94" s="148"/>
      <c r="O94" s="148"/>
      <c r="P94" s="148"/>
      <c r="Q94" s="58"/>
      <c r="R94" s="60"/>
      <c r="S94" s="58"/>
      <c r="T94" s="58"/>
      <c r="U94" s="58"/>
      <c r="V94" s="58"/>
    </row>
    <row r="95" spans="1:22" x14ac:dyDescent="0.25">
      <c r="A95" s="169" t="s">
        <v>167</v>
      </c>
      <c r="B95" s="72">
        <v>0.90300000000000002</v>
      </c>
      <c r="C95" s="84"/>
      <c r="D95" s="84"/>
      <c r="E95" s="161"/>
      <c r="F95" s="84"/>
      <c r="G95" s="81"/>
      <c r="H95" s="85"/>
      <c r="I95" s="76"/>
      <c r="J95" s="77"/>
      <c r="K95" s="77"/>
      <c r="L95" s="82"/>
      <c r="M95" s="207"/>
      <c r="N95" s="148"/>
      <c r="O95" s="148"/>
      <c r="P95" s="148"/>
      <c r="Q95" s="58"/>
      <c r="R95" s="60"/>
      <c r="S95" s="58"/>
      <c r="T95" s="58"/>
      <c r="U95" s="58"/>
      <c r="V95" s="58"/>
    </row>
    <row r="96" spans="1:22" x14ac:dyDescent="0.25">
      <c r="A96" s="79"/>
      <c r="B96" s="72"/>
      <c r="C96" s="72"/>
      <c r="D96" s="72"/>
      <c r="E96" s="86"/>
      <c r="F96" s="72"/>
      <c r="G96" s="74"/>
      <c r="H96" s="87"/>
      <c r="I96" s="76"/>
      <c r="J96" s="77"/>
      <c r="K96" s="77"/>
      <c r="L96" s="82"/>
      <c r="M96" s="207"/>
      <c r="N96" s="148"/>
      <c r="O96" s="148"/>
      <c r="P96" s="148"/>
      <c r="Q96" s="58"/>
      <c r="R96" s="60"/>
      <c r="S96" s="58"/>
      <c r="T96" s="58"/>
      <c r="U96" s="58"/>
      <c r="V96" s="58"/>
    </row>
    <row r="97" spans="1:38" ht="20" thickBot="1" x14ac:dyDescent="0.3">
      <c r="A97" s="79"/>
      <c r="B97" s="88"/>
      <c r="C97" s="89"/>
      <c r="D97" s="88"/>
      <c r="E97" s="89"/>
      <c r="F97" s="88"/>
      <c r="G97" s="90"/>
      <c r="H97" s="91"/>
      <c r="I97" s="92"/>
      <c r="J97" s="93"/>
      <c r="K97" s="93"/>
      <c r="L97" s="94"/>
      <c r="M97" s="208"/>
      <c r="N97" s="148"/>
      <c r="O97" s="148"/>
      <c r="P97" s="148"/>
      <c r="Q97" s="58"/>
      <c r="R97" s="60"/>
      <c r="S97" s="58"/>
      <c r="T97" s="58"/>
      <c r="U97" s="58"/>
      <c r="V97" s="58"/>
    </row>
    <row r="98" spans="1:38" hidden="1" x14ac:dyDescent="0.25">
      <c r="A98" s="63" t="s">
        <v>24</v>
      </c>
      <c r="B98" s="96">
        <f>AVERAGE(B41:B75)</f>
        <v>8.1942857142857137E-2</v>
      </c>
      <c r="C98" s="97">
        <f>AVERAGE(C41:C75)</f>
        <v>0.2336857142857143</v>
      </c>
      <c r="D98" s="96">
        <f>AVERAGE(D41:D75)</f>
        <v>0.36605714285714291</v>
      </c>
      <c r="E98" s="97">
        <f>AVERAGE(E41:E75)</f>
        <v>0.7289714285714286</v>
      </c>
      <c r="F98" s="96">
        <f>AVERAGE(F41:F75)</f>
        <v>0.98877142857142852</v>
      </c>
      <c r="G98" s="98"/>
      <c r="H98" s="99">
        <f>AVERAGE(H41:H57)</f>
        <v>0.84829411764705875</v>
      </c>
      <c r="I98" s="100"/>
      <c r="J98" s="101"/>
      <c r="K98" s="101"/>
      <c r="L98" s="102"/>
      <c r="M98" s="103"/>
      <c r="N98" s="148"/>
      <c r="O98" s="148"/>
      <c r="P98" s="148"/>
      <c r="Q98" s="58"/>
      <c r="R98" s="60"/>
      <c r="S98" s="58"/>
      <c r="T98" s="58"/>
      <c r="U98" s="58"/>
      <c r="V98" s="58"/>
    </row>
    <row r="99" spans="1:38" hidden="1" x14ac:dyDescent="0.25">
      <c r="A99" s="104" t="s">
        <v>27</v>
      </c>
      <c r="B99" s="105" t="e">
        <f>AVERAGE(B41,B56,B59,B61,#REF!)</f>
        <v>#REF!</v>
      </c>
      <c r="C99" s="106">
        <f>AVERAGE(C56,C59:C61)</f>
        <v>0.2445</v>
      </c>
      <c r="D99" s="105">
        <f>AVERAGE(D56,D59:D61)</f>
        <v>0.33799999999999997</v>
      </c>
      <c r="E99" s="106" t="e">
        <f>AVERAGE(E41,E56,E59,E61,#REF!)</f>
        <v>#REF!</v>
      </c>
      <c r="F99" s="105" t="e">
        <f>AVERAGE(F41,F56,F59,F61,#REF!)</f>
        <v>#REF!</v>
      </c>
      <c r="G99" s="107" t="s">
        <v>29</v>
      </c>
      <c r="H99" s="108">
        <f>AVERAGE(H61:H61)</f>
        <v>1.698</v>
      </c>
      <c r="I99" s="109"/>
      <c r="J99" s="110"/>
      <c r="K99" s="110"/>
      <c r="L99" s="77"/>
      <c r="M99" s="78"/>
      <c r="N99" s="148"/>
      <c r="O99" s="148"/>
      <c r="P99" s="148"/>
      <c r="Q99" s="58"/>
      <c r="R99" s="60"/>
      <c r="S99" s="58"/>
      <c r="T99" s="58"/>
      <c r="U99" s="58"/>
      <c r="V99" s="58"/>
    </row>
    <row r="100" spans="1:38" ht="20" hidden="1" thickBot="1" x14ac:dyDescent="0.3">
      <c r="A100" s="111" t="s">
        <v>28</v>
      </c>
      <c r="B100" s="112">
        <f>AVERAGE(B44,B46,B50,B52,B54)</f>
        <v>3.1000000000000007E-2</v>
      </c>
      <c r="C100" s="113">
        <f>AVERAGE(C44,C46,C50,C52,C54)</f>
        <v>8.2400000000000001E-2</v>
      </c>
      <c r="D100" s="112" t="e">
        <f>AVERAGE(D52,D54,D44,D43,#REF!)</f>
        <v>#REF!</v>
      </c>
      <c r="E100" s="113" t="e">
        <f>AVERAGE(#REF!,E43,E45,E53,E57)</f>
        <v>#REF!</v>
      </c>
      <c r="F100" s="112">
        <f>AVERAGE(F45,F53,F57,F60)</f>
        <v>0.78974999999999995</v>
      </c>
      <c r="G100" s="107" t="s">
        <v>30</v>
      </c>
      <c r="H100" s="114"/>
      <c r="I100" s="92"/>
      <c r="J100" s="93"/>
      <c r="K100" s="93"/>
      <c r="L100" s="94"/>
      <c r="M100" s="95"/>
      <c r="N100" s="148"/>
      <c r="O100" s="148"/>
      <c r="P100" s="148"/>
      <c r="Q100" s="58"/>
      <c r="R100" s="60"/>
      <c r="S100" s="58"/>
      <c r="T100" s="58"/>
      <c r="U100" s="58"/>
      <c r="V100" s="58"/>
    </row>
    <row r="101" spans="1:38" ht="20" thickBot="1" x14ac:dyDescent="0.3">
      <c r="A101" s="63" t="s">
        <v>240</v>
      </c>
      <c r="B101" s="253">
        <f>AVERAGE(Table3[Block 1 - No Contamination])</f>
        <v>0.19612000000000004</v>
      </c>
      <c r="C101" s="253">
        <f>AVERAGE(Table3[Block 2 - Dry Cont.])</f>
        <v>0.43062</v>
      </c>
      <c r="D101" s="253">
        <f>AVERAGE(Table3[Block 3 - No Cont.])</f>
        <v>0.65983333333333338</v>
      </c>
      <c r="E101" s="253">
        <f>AVERAGE(Table3[Block 4 - Wet cont.])</f>
        <v>1.2643749999999998</v>
      </c>
      <c r="F101" s="253">
        <f>AVERAGE(Table3[Block 5 - No Cont.])</f>
        <v>1.6436666666666666</v>
      </c>
      <c r="G101" s="253" t="e">
        <f>AVERAGE(Table3[Column1])</f>
        <v>#DIV/0!</v>
      </c>
      <c r="H101" s="253">
        <f>AVERAGE(Table3[Block 6 - Extreme Cont.])</f>
        <v>2.4891875000000003</v>
      </c>
      <c r="L101" s="71"/>
      <c r="M101" s="71"/>
      <c r="N101" s="148"/>
      <c r="O101" s="148"/>
      <c r="P101" s="148"/>
      <c r="Q101" s="58"/>
      <c r="R101" s="60"/>
      <c r="S101" s="58"/>
      <c r="T101" s="58"/>
      <c r="U101" s="58"/>
      <c r="V101" s="58"/>
      <c r="AA101" s="291" t="s">
        <v>51</v>
      </c>
      <c r="AB101" s="291"/>
      <c r="AC101" s="291"/>
      <c r="AD101" s="291"/>
      <c r="AE101" s="291"/>
      <c r="AF101" s="291"/>
      <c r="AG101" s="291" t="s">
        <v>52</v>
      </c>
      <c r="AH101" s="291"/>
      <c r="AI101" s="291"/>
      <c r="AJ101" s="291"/>
      <c r="AK101" s="291"/>
      <c r="AL101" s="291"/>
    </row>
    <row r="102" spans="1:38" x14ac:dyDescent="0.25">
      <c r="A102" s="231" t="s">
        <v>205</v>
      </c>
      <c r="B102" s="268" t="s">
        <v>206</v>
      </c>
      <c r="C102" s="269"/>
      <c r="D102" s="269"/>
      <c r="E102" s="269"/>
      <c r="F102" s="270"/>
      <c r="G102" s="270"/>
      <c r="H102" s="271"/>
      <c r="L102" s="71"/>
      <c r="M102" s="71"/>
      <c r="N102" s="71"/>
      <c r="O102" s="71"/>
      <c r="P102" s="71"/>
      <c r="AA102" s="205"/>
      <c r="AB102" s="205"/>
      <c r="AC102" s="205"/>
      <c r="AD102" s="205"/>
      <c r="AE102" s="205"/>
      <c r="AF102" s="205"/>
      <c r="AG102" s="205"/>
      <c r="AH102" s="205"/>
      <c r="AI102" s="205"/>
      <c r="AJ102" s="205"/>
      <c r="AK102" s="205"/>
      <c r="AL102" s="205"/>
    </row>
    <row r="103" spans="1:38" ht="20" thickBot="1" x14ac:dyDescent="0.3">
      <c r="A103" s="232" t="s">
        <v>207</v>
      </c>
      <c r="B103" s="233" t="s">
        <v>208</v>
      </c>
      <c r="C103" s="234"/>
      <c r="D103" s="234"/>
      <c r="E103" s="234"/>
      <c r="F103" s="234"/>
      <c r="G103" s="234"/>
      <c r="H103" s="235"/>
      <c r="L103" s="71"/>
      <c r="M103" s="71"/>
      <c r="N103" s="71"/>
      <c r="O103" s="71"/>
      <c r="P103" s="71"/>
      <c r="AA103" s="205"/>
      <c r="AB103" s="205"/>
      <c r="AC103" s="205"/>
      <c r="AD103" s="205"/>
      <c r="AE103" s="205"/>
      <c r="AF103" s="205"/>
      <c r="AG103" s="205"/>
      <c r="AH103" s="205"/>
      <c r="AI103" s="205"/>
      <c r="AJ103" s="205"/>
      <c r="AK103" s="205"/>
      <c r="AL103" s="205"/>
    </row>
    <row r="104" spans="1:38" x14ac:dyDescent="0.25">
      <c r="A104" s="63"/>
      <c r="B104" s="230"/>
      <c r="C104" s="226"/>
      <c r="D104" s="226"/>
      <c r="E104" s="226"/>
      <c r="F104" s="226"/>
      <c r="G104" s="226"/>
      <c r="H104" s="226"/>
      <c r="L104" s="71"/>
      <c r="M104" s="71"/>
      <c r="N104" s="71"/>
      <c r="O104" s="71"/>
      <c r="P104" s="71"/>
      <c r="AA104" s="205"/>
      <c r="AB104" s="205"/>
      <c r="AC104" s="205"/>
      <c r="AD104" s="205"/>
      <c r="AE104" s="205"/>
      <c r="AF104" s="205"/>
      <c r="AG104" s="205"/>
      <c r="AH104" s="205"/>
      <c r="AI104" s="205"/>
      <c r="AJ104" s="205"/>
      <c r="AK104" s="205"/>
      <c r="AL104" s="205"/>
    </row>
    <row r="105" spans="1:38" ht="20" thickBot="1" x14ac:dyDescent="0.3">
      <c r="A105" s="63"/>
      <c r="B105" s="230"/>
      <c r="C105" s="226"/>
      <c r="D105" s="226"/>
      <c r="E105" s="226"/>
      <c r="F105" s="226"/>
      <c r="G105" s="226"/>
      <c r="H105" s="226"/>
      <c r="L105" s="71"/>
      <c r="M105" s="71"/>
      <c r="N105" s="71"/>
      <c r="O105" s="71"/>
      <c r="P105" s="71"/>
      <c r="AA105" s="205"/>
      <c r="AB105" s="205"/>
      <c r="AC105" s="205"/>
      <c r="AD105" s="205"/>
      <c r="AE105" s="205"/>
      <c r="AF105" s="205"/>
      <c r="AG105" s="205"/>
      <c r="AH105" s="205"/>
      <c r="AI105" s="205"/>
      <c r="AJ105" s="205"/>
      <c r="AK105" s="205"/>
      <c r="AL105" s="205"/>
    </row>
    <row r="106" spans="1:38" ht="27" thickBot="1" x14ac:dyDescent="0.35">
      <c r="A106" s="152" t="s">
        <v>15</v>
      </c>
      <c r="L106" s="298" t="s">
        <v>42</v>
      </c>
      <c r="M106" s="299"/>
      <c r="N106" s="300"/>
      <c r="O106" s="288" t="s">
        <v>42</v>
      </c>
      <c r="P106" s="289"/>
      <c r="Q106" s="290"/>
      <c r="R106" s="288" t="s">
        <v>42</v>
      </c>
      <c r="S106" s="289"/>
      <c r="T106" s="290"/>
      <c r="U106" s="288" t="s">
        <v>43</v>
      </c>
      <c r="V106" s="289"/>
      <c r="W106" s="290"/>
      <c r="X106" s="288" t="s">
        <v>43</v>
      </c>
      <c r="Y106" s="289"/>
      <c r="Z106" s="290"/>
      <c r="AA106" s="288" t="s">
        <v>45</v>
      </c>
      <c r="AB106" s="289"/>
      <c r="AC106" s="290"/>
      <c r="AD106" s="288" t="s">
        <v>45</v>
      </c>
      <c r="AE106" s="289"/>
      <c r="AF106" s="290"/>
      <c r="AG106" s="292" t="s">
        <v>46</v>
      </c>
      <c r="AH106" s="293"/>
      <c r="AI106" s="294"/>
      <c r="AJ106" s="292" t="s">
        <v>46</v>
      </c>
      <c r="AK106" s="293"/>
      <c r="AL106" s="294"/>
    </row>
    <row r="107" spans="1:38" ht="21" x14ac:dyDescent="0.25">
      <c r="A107" s="156" t="s">
        <v>177</v>
      </c>
      <c r="I107" s="298" t="s">
        <v>42</v>
      </c>
      <c r="J107" s="299"/>
      <c r="K107" s="300"/>
      <c r="L107" s="189"/>
      <c r="M107" s="189"/>
      <c r="N107" s="189"/>
      <c r="O107" s="157"/>
      <c r="P107" s="157"/>
      <c r="Q107" s="157"/>
      <c r="R107" s="157"/>
      <c r="S107" s="157"/>
      <c r="T107" s="157"/>
      <c r="U107" s="157"/>
      <c r="V107" s="157"/>
      <c r="W107" s="157"/>
      <c r="X107" s="157"/>
      <c r="Y107" s="157"/>
      <c r="Z107" s="157"/>
      <c r="AA107" s="157"/>
      <c r="AB107" s="157"/>
      <c r="AC107" s="157"/>
      <c r="AD107" s="157"/>
      <c r="AE107" s="157"/>
      <c r="AF107" s="157"/>
      <c r="AG107" s="175"/>
      <c r="AH107" s="175"/>
      <c r="AI107" s="175"/>
      <c r="AJ107" s="175"/>
      <c r="AK107" s="175"/>
      <c r="AL107" s="175"/>
    </row>
    <row r="108" spans="1:38" ht="40" x14ac:dyDescent="0.25">
      <c r="A108" s="115" t="s">
        <v>0</v>
      </c>
      <c r="B108" s="68" t="s">
        <v>2</v>
      </c>
      <c r="C108" s="67" t="s">
        <v>9</v>
      </c>
      <c r="D108" s="68" t="s">
        <v>10</v>
      </c>
      <c r="E108" s="67" t="s">
        <v>11</v>
      </c>
      <c r="F108" s="68" t="s">
        <v>12</v>
      </c>
      <c r="G108" s="69" t="s">
        <v>79</v>
      </c>
      <c r="H108" s="116" t="s">
        <v>13</v>
      </c>
      <c r="I108" s="190" t="s">
        <v>32</v>
      </c>
      <c r="J108" s="190" t="s">
        <v>31</v>
      </c>
      <c r="K108" s="190" t="s">
        <v>33</v>
      </c>
      <c r="L108" s="190" t="s">
        <v>35</v>
      </c>
      <c r="M108" s="190" t="s">
        <v>34</v>
      </c>
      <c r="N108" s="190" t="s">
        <v>36</v>
      </c>
      <c r="O108" s="116" t="s">
        <v>141</v>
      </c>
      <c r="P108" s="116" t="s">
        <v>142</v>
      </c>
      <c r="Q108" s="116" t="s">
        <v>143</v>
      </c>
      <c r="R108" s="172" t="s">
        <v>37</v>
      </c>
      <c r="S108" s="117" t="s">
        <v>38</v>
      </c>
      <c r="T108" s="117" t="s">
        <v>156</v>
      </c>
      <c r="U108" s="116" t="s">
        <v>44</v>
      </c>
      <c r="V108" s="116" t="s">
        <v>54</v>
      </c>
      <c r="W108" s="116" t="s">
        <v>41</v>
      </c>
      <c r="X108" s="117" t="s">
        <v>39</v>
      </c>
      <c r="Y108" s="117" t="s">
        <v>40</v>
      </c>
      <c r="Z108" s="117" t="s">
        <v>49</v>
      </c>
      <c r="AA108" s="116" t="s">
        <v>47</v>
      </c>
      <c r="AB108" s="116" t="s">
        <v>53</v>
      </c>
      <c r="AC108" s="116" t="s">
        <v>55</v>
      </c>
      <c r="AD108" s="117" t="s">
        <v>85</v>
      </c>
      <c r="AE108" s="117" t="s">
        <v>86</v>
      </c>
      <c r="AF108" s="117" t="s">
        <v>48</v>
      </c>
      <c r="AG108" s="176" t="s">
        <v>50</v>
      </c>
      <c r="AH108" s="176" t="s">
        <v>56</v>
      </c>
      <c r="AI108" s="176" t="s">
        <v>57</v>
      </c>
      <c r="AJ108" s="177" t="s">
        <v>87</v>
      </c>
      <c r="AK108" s="177" t="s">
        <v>88</v>
      </c>
      <c r="AL108" s="178" t="s">
        <v>89</v>
      </c>
    </row>
    <row r="109" spans="1:38" x14ac:dyDescent="0.25">
      <c r="A109" s="153" t="s">
        <v>170</v>
      </c>
      <c r="B109" s="80">
        <v>0</v>
      </c>
      <c r="C109" s="73">
        <v>1.4E-2</v>
      </c>
      <c r="D109" s="73">
        <v>8.9999999999999993E-3</v>
      </c>
      <c r="E109" s="73">
        <v>4.5999999999999999E-2</v>
      </c>
      <c r="F109" s="73">
        <v>0.02</v>
      </c>
      <c r="G109" s="74"/>
      <c r="H109" s="73">
        <v>0.35699999999999998</v>
      </c>
      <c r="I109" s="180"/>
      <c r="J109" s="191"/>
      <c r="K109" s="180"/>
      <c r="L109" s="179"/>
      <c r="M109" s="179"/>
      <c r="N109" s="180"/>
      <c r="O109" s="110">
        <v>0.2</v>
      </c>
      <c r="P109" s="123">
        <v>0.2</v>
      </c>
      <c r="Q109" s="120">
        <v>3.3333333333333333E-2</v>
      </c>
      <c r="R109" s="128">
        <v>0.4</v>
      </c>
      <c r="S109" s="121">
        <v>0.4</v>
      </c>
      <c r="T109" s="122">
        <v>6.6666666666666666E-2</v>
      </c>
      <c r="U109" s="125">
        <v>0.2</v>
      </c>
      <c r="V109" s="120">
        <v>0.1</v>
      </c>
      <c r="W109" s="120">
        <v>3.3333333333333333E-2</v>
      </c>
      <c r="X109" s="124">
        <v>0.4</v>
      </c>
      <c r="Y109" s="126">
        <v>0.2</v>
      </c>
      <c r="Z109" s="122">
        <v>7.0000000000000007E-2</v>
      </c>
      <c r="AA109" s="120">
        <v>0.23</v>
      </c>
      <c r="AB109" s="209">
        <v>0.115</v>
      </c>
      <c r="AC109" s="120">
        <v>0.04</v>
      </c>
      <c r="AD109" s="162">
        <v>0.46</v>
      </c>
      <c r="AE109" s="122">
        <v>0.23</v>
      </c>
      <c r="AF109" s="122">
        <v>0.08</v>
      </c>
      <c r="AG109" s="179"/>
      <c r="AH109" s="180"/>
      <c r="AI109" s="180"/>
      <c r="AJ109" s="181"/>
      <c r="AK109" s="182"/>
      <c r="AL109" s="183"/>
    </row>
    <row r="110" spans="1:38" x14ac:dyDescent="0.25">
      <c r="A110" s="153" t="s">
        <v>126</v>
      </c>
      <c r="B110" s="118">
        <v>0</v>
      </c>
      <c r="C110" s="118">
        <v>0.12</v>
      </c>
      <c r="D110" s="73">
        <v>0</v>
      </c>
      <c r="E110" s="73">
        <v>0.08</v>
      </c>
      <c r="F110" s="73">
        <v>0</v>
      </c>
      <c r="G110" s="74"/>
      <c r="H110" s="119">
        <v>0.78</v>
      </c>
      <c r="I110" s="180">
        <v>0.2</v>
      </c>
      <c r="J110" s="192">
        <v>0.1</v>
      </c>
      <c r="K110" s="180">
        <v>3.3333333333333333E-2</v>
      </c>
      <c r="L110" s="193">
        <v>0.4</v>
      </c>
      <c r="M110" s="184">
        <v>0.2</v>
      </c>
      <c r="N110" s="180">
        <v>6.6666666666666666E-2</v>
      </c>
      <c r="O110" s="110">
        <v>0.2</v>
      </c>
      <c r="P110" s="123">
        <v>0.2</v>
      </c>
      <c r="Q110" s="120">
        <v>3.3333333333333333E-2</v>
      </c>
      <c r="R110" s="124">
        <v>0.4</v>
      </c>
      <c r="S110" s="121">
        <v>0.4</v>
      </c>
      <c r="T110" s="122">
        <v>6.6666666666666666E-2</v>
      </c>
      <c r="U110" s="125">
        <v>0.60002400096003838</v>
      </c>
      <c r="V110" s="120">
        <v>0.30001200048001919</v>
      </c>
      <c r="W110" s="120">
        <v>0.10000400016000639</v>
      </c>
      <c r="X110" s="124">
        <v>1.2000480019200768</v>
      </c>
      <c r="Y110" s="126">
        <v>0.60002400096003838</v>
      </c>
      <c r="Z110" s="122">
        <v>0.20000800032001279</v>
      </c>
      <c r="AA110" s="125">
        <v>0.4</v>
      </c>
      <c r="AB110" s="120">
        <v>0.2</v>
      </c>
      <c r="AC110" s="120">
        <v>6.6666666666666666E-2</v>
      </c>
      <c r="AD110" s="124">
        <v>0.8</v>
      </c>
      <c r="AE110" s="126">
        <v>0.4</v>
      </c>
      <c r="AF110" s="122">
        <v>0.13333333333333333</v>
      </c>
      <c r="AG110" s="179">
        <v>3.9001560062402496</v>
      </c>
      <c r="AH110" s="180">
        <v>1.9500780031201248</v>
      </c>
      <c r="AI110" s="180">
        <v>0.6500260010400416</v>
      </c>
      <c r="AJ110" s="181">
        <v>7.8003120124804992</v>
      </c>
      <c r="AK110" s="182">
        <v>3.9001560062402496</v>
      </c>
      <c r="AL110" s="183">
        <v>1.3000520020800832</v>
      </c>
    </row>
    <row r="111" spans="1:38" x14ac:dyDescent="0.25">
      <c r="A111" s="153" t="s">
        <v>133</v>
      </c>
      <c r="B111" s="73">
        <v>0</v>
      </c>
      <c r="C111" s="73">
        <v>1.0999999999999999E-2</v>
      </c>
      <c r="D111" s="73">
        <v>6.0000000000000001E-3</v>
      </c>
      <c r="E111" s="73">
        <v>9.0999999999999998E-2</v>
      </c>
      <c r="F111" s="73">
        <v>1.0999999999999999E-2</v>
      </c>
      <c r="G111" s="74"/>
      <c r="H111" s="73">
        <v>0.19700000000000001</v>
      </c>
      <c r="I111" s="184">
        <v>0.2</v>
      </c>
      <c r="J111" s="184">
        <v>0.1</v>
      </c>
      <c r="K111" s="184">
        <v>0.03</v>
      </c>
      <c r="L111" s="184">
        <v>0.4</v>
      </c>
      <c r="M111" s="184">
        <v>0.2</v>
      </c>
      <c r="N111" s="184">
        <v>7.0000000000000007E-2</v>
      </c>
      <c r="O111" s="110">
        <v>0.2</v>
      </c>
      <c r="P111" s="110">
        <v>0.2</v>
      </c>
      <c r="Q111" s="110">
        <v>0.03</v>
      </c>
      <c r="R111" s="128">
        <v>0.4</v>
      </c>
      <c r="S111" s="121">
        <v>0.4</v>
      </c>
      <c r="T111" s="121">
        <v>7.0000000000000007E-2</v>
      </c>
      <c r="U111" s="110">
        <v>0.2</v>
      </c>
      <c r="V111" s="110">
        <v>0.1</v>
      </c>
      <c r="W111" s="110">
        <v>0.03</v>
      </c>
      <c r="X111" s="128">
        <v>0.4</v>
      </c>
      <c r="Y111" s="121">
        <v>0.2</v>
      </c>
      <c r="Z111" s="122">
        <v>7.0000000000000007E-2</v>
      </c>
      <c r="AA111" s="110">
        <v>0.4</v>
      </c>
      <c r="AB111" s="110">
        <v>0.2</v>
      </c>
      <c r="AC111" s="110">
        <v>7.0000000000000007E-2</v>
      </c>
      <c r="AD111" s="128">
        <v>0.8</v>
      </c>
      <c r="AE111" s="121">
        <v>0.4</v>
      </c>
      <c r="AF111" s="122">
        <v>0.14000000000000001</v>
      </c>
      <c r="AG111" s="184">
        <v>0.98</v>
      </c>
      <c r="AH111" s="184">
        <v>0.49</v>
      </c>
      <c r="AI111" s="184">
        <v>0.16</v>
      </c>
      <c r="AJ111" s="185">
        <v>1.96</v>
      </c>
      <c r="AK111" s="186">
        <v>0.98</v>
      </c>
      <c r="AL111" s="187">
        <v>0.32</v>
      </c>
    </row>
    <row r="112" spans="1:38" x14ac:dyDescent="0.25">
      <c r="A112" s="159" t="s">
        <v>184</v>
      </c>
      <c r="B112" s="72">
        <v>0</v>
      </c>
      <c r="C112" s="72">
        <v>0</v>
      </c>
      <c r="D112" s="72">
        <v>0</v>
      </c>
      <c r="E112" s="72">
        <v>0.23100000000000001</v>
      </c>
      <c r="F112" s="73">
        <v>5.0999999999999997E-2</v>
      </c>
      <c r="G112" s="74"/>
      <c r="H112" s="73">
        <v>0.32</v>
      </c>
      <c r="I112" s="180"/>
      <c r="J112" s="192"/>
      <c r="K112" s="180"/>
      <c r="L112" s="179"/>
      <c r="M112" s="179"/>
      <c r="N112" s="180"/>
      <c r="O112" s="120">
        <v>0.28000000000000003</v>
      </c>
      <c r="P112" s="166">
        <v>0.28000000000000003</v>
      </c>
      <c r="Q112" s="120">
        <v>0.05</v>
      </c>
      <c r="R112" s="162">
        <v>0.56000000000000005</v>
      </c>
      <c r="S112" s="122">
        <v>0.56000000000000005</v>
      </c>
      <c r="T112" s="122">
        <v>0.1</v>
      </c>
      <c r="U112" s="125">
        <v>0.2</v>
      </c>
      <c r="V112" s="120">
        <v>0.1</v>
      </c>
      <c r="W112" s="120">
        <v>0.03</v>
      </c>
      <c r="X112" s="124">
        <v>0.4</v>
      </c>
      <c r="Y112" s="126">
        <v>0.2</v>
      </c>
      <c r="Z112" s="122">
        <v>7.0000000000000007E-2</v>
      </c>
      <c r="AA112" s="120">
        <v>1.1499999999999999</v>
      </c>
      <c r="AB112" s="120">
        <v>0.56999999999999995</v>
      </c>
      <c r="AC112" s="120">
        <v>0.19</v>
      </c>
      <c r="AD112" s="124">
        <v>2.2999999999999998</v>
      </c>
      <c r="AE112" s="126">
        <v>1.1499999999999999</v>
      </c>
      <c r="AF112" s="122">
        <v>0.38</v>
      </c>
      <c r="AG112" s="179"/>
      <c r="AH112" s="180"/>
      <c r="AI112" s="180"/>
      <c r="AJ112" s="181"/>
      <c r="AK112" s="182"/>
      <c r="AL112" s="183"/>
    </row>
    <row r="113" spans="1:38" x14ac:dyDescent="0.25">
      <c r="A113" s="154" t="s">
        <v>77</v>
      </c>
      <c r="B113" s="73">
        <v>0</v>
      </c>
      <c r="C113" s="73">
        <v>0.186</v>
      </c>
      <c r="D113" s="73">
        <v>0.24299999999999999</v>
      </c>
      <c r="E113" s="73">
        <v>0.27400000000000002</v>
      </c>
      <c r="F113" s="73">
        <v>0.217</v>
      </c>
      <c r="G113" s="74"/>
      <c r="H113" s="73">
        <v>0.55300000000000005</v>
      </c>
      <c r="I113" s="180">
        <v>0.91709464416727804</v>
      </c>
      <c r="J113" s="191">
        <v>0.45854732208363902</v>
      </c>
      <c r="K113" s="180">
        <v>0.15284910736121302</v>
      </c>
      <c r="L113" s="179">
        <v>1.8341892883345561</v>
      </c>
      <c r="M113" s="179">
        <v>0.91709464416727804</v>
      </c>
      <c r="N113" s="180">
        <v>0.30569821472242603</v>
      </c>
      <c r="O113" s="110">
        <v>0.9</v>
      </c>
      <c r="P113" s="123">
        <v>0.91709464416727804</v>
      </c>
      <c r="Q113" s="120">
        <v>0.15</v>
      </c>
      <c r="R113" s="162">
        <v>1.8</v>
      </c>
      <c r="S113" s="122">
        <v>1.8341892883345561</v>
      </c>
      <c r="T113" s="122">
        <v>0.3</v>
      </c>
      <c r="U113" s="125">
        <v>0.91508052708638365</v>
      </c>
      <c r="V113" s="120">
        <v>0.45754026354319183</v>
      </c>
      <c r="W113" s="120">
        <v>0.15251342118106395</v>
      </c>
      <c r="X113" s="124">
        <v>1.8301610541727673</v>
      </c>
      <c r="Y113" s="126">
        <v>0.91508052708638365</v>
      </c>
      <c r="Z113" s="122">
        <v>0.3050268423621279</v>
      </c>
      <c r="AA113" s="125">
        <v>1.3702384214853385</v>
      </c>
      <c r="AB113" s="120">
        <v>0.68511921074266924</v>
      </c>
      <c r="AC113" s="120">
        <v>0.2283730702475564</v>
      </c>
      <c r="AD113" s="124">
        <v>2.740476842970677</v>
      </c>
      <c r="AE113" s="126">
        <v>1.3702384214853385</v>
      </c>
      <c r="AF113" s="122">
        <v>0.45674614049511281</v>
      </c>
      <c r="AG113" s="179">
        <v>2.7654867256637168</v>
      </c>
      <c r="AH113" s="180">
        <v>1.3827433628318584</v>
      </c>
      <c r="AI113" s="180">
        <v>0.46091445427728611</v>
      </c>
      <c r="AJ113" s="181">
        <v>5.5309734513274336</v>
      </c>
      <c r="AK113" s="182">
        <v>2.7654867256637168</v>
      </c>
      <c r="AL113" s="183">
        <v>0.92182890855457222</v>
      </c>
    </row>
    <row r="114" spans="1:38" x14ac:dyDescent="0.25">
      <c r="A114" s="153" t="s">
        <v>230</v>
      </c>
      <c r="B114" s="80">
        <v>0</v>
      </c>
      <c r="C114" s="73">
        <v>5.7000000000000002E-2</v>
      </c>
      <c r="D114" s="73">
        <v>3.0000000000000001E-3</v>
      </c>
      <c r="E114" s="73">
        <v>0.34</v>
      </c>
      <c r="F114" s="81">
        <v>3.0000000000000001E-3</v>
      </c>
      <c r="G114" s="81"/>
      <c r="H114" s="81">
        <v>0.374</v>
      </c>
      <c r="I114" s="184"/>
      <c r="J114" s="194"/>
      <c r="K114" s="184"/>
      <c r="L114" s="184"/>
      <c r="M114" s="184"/>
      <c r="N114" s="184"/>
      <c r="O114" s="110"/>
      <c r="P114" s="110"/>
      <c r="Q114" s="110"/>
      <c r="R114" s="128"/>
      <c r="S114" s="121"/>
      <c r="T114" s="121"/>
      <c r="U114" s="110"/>
      <c r="V114" s="110"/>
      <c r="W114" s="110"/>
      <c r="X114" s="162"/>
      <c r="Y114" s="122"/>
      <c r="Z114" s="122"/>
      <c r="AA114" s="110"/>
      <c r="AB114" s="110"/>
      <c r="AC114" s="110"/>
      <c r="AD114" s="128"/>
      <c r="AE114" s="121"/>
      <c r="AF114" s="121"/>
      <c r="AG114" s="184"/>
      <c r="AH114" s="184"/>
      <c r="AI114" s="184"/>
      <c r="AJ114" s="124"/>
      <c r="AK114" s="126"/>
      <c r="AL114" s="251"/>
    </row>
    <row r="115" spans="1:38" x14ac:dyDescent="0.25">
      <c r="A115" s="153" t="s">
        <v>26</v>
      </c>
      <c r="B115" s="73">
        <v>3.0000000000000001E-3</v>
      </c>
      <c r="C115" s="73">
        <v>1.7000000000000001E-2</v>
      </c>
      <c r="D115" s="73">
        <v>4.5999999999999999E-2</v>
      </c>
      <c r="E115" s="73">
        <v>0.08</v>
      </c>
      <c r="F115" s="73">
        <v>0.04</v>
      </c>
      <c r="G115" s="74"/>
      <c r="H115" s="119">
        <v>8.5999999999999993E-2</v>
      </c>
      <c r="I115" s="180">
        <v>0.2</v>
      </c>
      <c r="J115" s="192">
        <v>0.1</v>
      </c>
      <c r="K115" s="180">
        <v>3.3333333333333333E-2</v>
      </c>
      <c r="L115" s="184">
        <v>0.4</v>
      </c>
      <c r="M115" s="184">
        <v>0.2</v>
      </c>
      <c r="N115" s="180">
        <v>6.6666666666666666E-2</v>
      </c>
      <c r="O115" s="110">
        <v>0.2</v>
      </c>
      <c r="P115" s="123">
        <v>0.2</v>
      </c>
      <c r="Q115" s="120">
        <v>3.3333333333333333E-2</v>
      </c>
      <c r="R115" s="128">
        <v>0.4</v>
      </c>
      <c r="S115" s="121">
        <v>0.4</v>
      </c>
      <c r="T115" s="122">
        <v>6.6666666666666666E-2</v>
      </c>
      <c r="U115" s="125">
        <v>0.2</v>
      </c>
      <c r="V115" s="120">
        <v>0.1</v>
      </c>
      <c r="W115" s="120">
        <v>3.3333333333333333E-2</v>
      </c>
      <c r="X115" s="124">
        <v>0.4</v>
      </c>
      <c r="Y115" s="126">
        <v>0.2</v>
      </c>
      <c r="Z115" s="122">
        <v>7.0000000000000007E-2</v>
      </c>
      <c r="AA115" s="125">
        <v>0.4</v>
      </c>
      <c r="AB115" s="120">
        <v>0.2</v>
      </c>
      <c r="AC115" s="120">
        <v>6.6666666666666666E-2</v>
      </c>
      <c r="AD115" s="124">
        <v>0.8</v>
      </c>
      <c r="AE115" s="126">
        <v>0.4</v>
      </c>
      <c r="AF115" s="122">
        <v>0.14000000000000001</v>
      </c>
      <c r="AG115" s="179">
        <v>0.42999656002751979</v>
      </c>
      <c r="AH115" s="180">
        <v>0.2149982800137599</v>
      </c>
      <c r="AI115" s="180">
        <v>7.166609333791997E-2</v>
      </c>
      <c r="AJ115" s="181">
        <v>0.85999312005503958</v>
      </c>
      <c r="AK115" s="182">
        <v>0.42999656002751979</v>
      </c>
      <c r="AL115" s="183">
        <v>0.14333218667583994</v>
      </c>
    </row>
    <row r="116" spans="1:38" x14ac:dyDescent="0.25">
      <c r="A116" s="153" t="s">
        <v>171</v>
      </c>
      <c r="B116" s="73">
        <v>3.0000000000000001E-3</v>
      </c>
      <c r="C116" s="73">
        <v>0</v>
      </c>
      <c r="D116" s="73">
        <v>8.9999999999999993E-3</v>
      </c>
      <c r="E116" s="73">
        <v>0.183</v>
      </c>
      <c r="F116" s="73">
        <v>0.02</v>
      </c>
      <c r="G116" s="74"/>
      <c r="H116" s="73">
        <v>0.28000000000000003</v>
      </c>
      <c r="I116" s="180"/>
      <c r="J116" s="191"/>
      <c r="K116" s="180"/>
      <c r="L116" s="179"/>
      <c r="M116" s="179"/>
      <c r="N116" s="180"/>
      <c r="O116" s="120">
        <v>0.21</v>
      </c>
      <c r="P116" s="166">
        <v>0.21</v>
      </c>
      <c r="Q116" s="209">
        <v>3.5000000000000003E-2</v>
      </c>
      <c r="R116" s="162">
        <v>0.42</v>
      </c>
      <c r="S116" s="122">
        <v>0.42</v>
      </c>
      <c r="T116" s="122">
        <v>7.0000000000000007E-2</v>
      </c>
      <c r="U116" s="125">
        <v>0.2</v>
      </c>
      <c r="V116" s="120">
        <v>0.1</v>
      </c>
      <c r="W116" s="120">
        <v>0.03</v>
      </c>
      <c r="X116" s="124">
        <v>0.4</v>
      </c>
      <c r="Y116" s="126">
        <v>0.2</v>
      </c>
      <c r="Z116" s="122">
        <v>7.0000000000000007E-2</v>
      </c>
      <c r="AA116" s="110">
        <v>0.91</v>
      </c>
      <c r="AB116" s="110">
        <v>0.45500000000000002</v>
      </c>
      <c r="AC116" s="110">
        <v>0.15</v>
      </c>
      <c r="AD116" s="128">
        <v>1.82</v>
      </c>
      <c r="AE116" s="121">
        <v>0.91</v>
      </c>
      <c r="AF116" s="122">
        <v>0.3</v>
      </c>
      <c r="AG116" s="179"/>
      <c r="AH116" s="180"/>
      <c r="AI116" s="180"/>
      <c r="AJ116" s="181"/>
      <c r="AK116" s="182"/>
      <c r="AL116" s="183"/>
    </row>
    <row r="117" spans="1:38" x14ac:dyDescent="0.25">
      <c r="A117" s="153" t="s">
        <v>238</v>
      </c>
      <c r="B117" s="73">
        <v>6.0000000000000001E-3</v>
      </c>
      <c r="C117" s="73">
        <v>2.3E-2</v>
      </c>
      <c r="D117" s="73">
        <v>3.0000000000000001E-3</v>
      </c>
      <c r="E117" s="73">
        <v>0.317</v>
      </c>
      <c r="F117" s="81">
        <v>3.0000000000000001E-3</v>
      </c>
      <c r="G117" s="81"/>
      <c r="H117" s="81">
        <v>0.374</v>
      </c>
      <c r="I117" s="184"/>
      <c r="J117" s="184"/>
      <c r="K117" s="184"/>
      <c r="L117" s="184"/>
      <c r="M117" s="184"/>
      <c r="N117" s="184"/>
      <c r="O117" s="110"/>
      <c r="P117" s="110"/>
      <c r="Q117" s="110"/>
      <c r="R117" s="128"/>
      <c r="S117" s="121"/>
      <c r="T117" s="121"/>
      <c r="U117" s="110"/>
      <c r="V117" s="110"/>
      <c r="W117" s="110"/>
      <c r="X117" s="128"/>
      <c r="Y117" s="121"/>
      <c r="Z117" s="122"/>
      <c r="AA117" s="110"/>
      <c r="AB117" s="110"/>
      <c r="AC117" s="110"/>
      <c r="AD117" s="128"/>
      <c r="AE117" s="121"/>
      <c r="AF117" s="122"/>
      <c r="AG117" s="184"/>
      <c r="AH117" s="184"/>
      <c r="AI117" s="184"/>
      <c r="AJ117" s="128"/>
      <c r="AK117" s="121"/>
      <c r="AL117" s="216"/>
    </row>
    <row r="118" spans="1:38" x14ac:dyDescent="0.25">
      <c r="A118" s="159" t="s">
        <v>233</v>
      </c>
      <c r="B118" s="73">
        <v>8.9999999999999993E-3</v>
      </c>
      <c r="C118" s="73">
        <v>1.0999999999999999E-2</v>
      </c>
      <c r="D118" s="73">
        <v>8.9999999999999993E-3</v>
      </c>
      <c r="E118" s="73">
        <v>0.36899999999999999</v>
      </c>
      <c r="F118" s="73">
        <v>5.7000000000000002E-2</v>
      </c>
      <c r="G118" s="74"/>
      <c r="H118" s="73">
        <v>0.41699999999999998</v>
      </c>
      <c r="I118" s="180"/>
      <c r="J118" s="192"/>
      <c r="K118" s="180"/>
      <c r="L118" s="184"/>
      <c r="M118" s="184"/>
      <c r="N118" s="180"/>
      <c r="O118" s="110"/>
      <c r="P118" s="123"/>
      <c r="Q118" s="120"/>
      <c r="R118" s="128"/>
      <c r="S118" s="121"/>
      <c r="T118" s="122"/>
      <c r="U118" s="125"/>
      <c r="V118" s="120"/>
      <c r="W118" s="120"/>
      <c r="X118" s="124"/>
      <c r="Y118" s="126"/>
      <c r="Z118" s="122"/>
      <c r="AA118" s="125"/>
      <c r="AB118" s="120"/>
      <c r="AC118" s="120"/>
      <c r="AD118" s="124"/>
      <c r="AE118" s="126"/>
      <c r="AF118" s="122"/>
      <c r="AG118" s="179"/>
      <c r="AH118" s="180"/>
      <c r="AI118" s="180"/>
      <c r="AJ118" s="124"/>
      <c r="AK118" s="126"/>
      <c r="AL118" s="127"/>
    </row>
    <row r="119" spans="1:38" x14ac:dyDescent="0.25">
      <c r="A119" s="158" t="s">
        <v>161</v>
      </c>
      <c r="B119" s="73">
        <v>0.02</v>
      </c>
      <c r="C119" s="73">
        <v>7.6999999999999999E-2</v>
      </c>
      <c r="D119" s="73">
        <v>0.19700000000000001</v>
      </c>
      <c r="E119" s="73">
        <v>0.73399999999999999</v>
      </c>
      <c r="F119" s="81">
        <v>0.19700000000000001</v>
      </c>
      <c r="G119" s="74"/>
      <c r="H119" s="81">
        <v>1.101</v>
      </c>
      <c r="I119" s="180">
        <v>1.28</v>
      </c>
      <c r="J119" s="191">
        <v>0.64</v>
      </c>
      <c r="K119" s="180">
        <v>0.21</v>
      </c>
      <c r="L119" s="193">
        <v>2.56</v>
      </c>
      <c r="M119" s="179">
        <v>1.28</v>
      </c>
      <c r="N119" s="180">
        <v>0.42</v>
      </c>
      <c r="O119" s="120">
        <v>1.66</v>
      </c>
      <c r="P119" s="166">
        <v>1.66</v>
      </c>
      <c r="Q119" s="120">
        <v>0.27</v>
      </c>
      <c r="R119" s="162">
        <v>3.32</v>
      </c>
      <c r="S119" s="122">
        <v>3.32</v>
      </c>
      <c r="T119" s="122">
        <v>0.54</v>
      </c>
      <c r="U119" s="120">
        <v>0.39</v>
      </c>
      <c r="V119" s="120">
        <v>0.19</v>
      </c>
      <c r="W119" s="120">
        <v>6.5000000000000002E-2</v>
      </c>
      <c r="X119" s="124">
        <v>0.78</v>
      </c>
      <c r="Y119" s="126">
        <v>0.38</v>
      </c>
      <c r="Z119" s="122">
        <v>0.14000000000000001</v>
      </c>
      <c r="AA119" s="125">
        <v>3.67</v>
      </c>
      <c r="AB119" s="120">
        <v>1.83</v>
      </c>
      <c r="AC119" s="120">
        <v>0.61</v>
      </c>
      <c r="AD119" s="124">
        <v>7.4</v>
      </c>
      <c r="AE119" s="126">
        <v>3.66</v>
      </c>
      <c r="AF119" s="122">
        <v>1.22</v>
      </c>
      <c r="AG119" s="179">
        <v>7.4</v>
      </c>
      <c r="AH119" s="180">
        <v>3.7</v>
      </c>
      <c r="AI119" s="180">
        <v>1.22</v>
      </c>
      <c r="AJ119" s="181">
        <v>14.8</v>
      </c>
      <c r="AK119" s="182">
        <v>7.4</v>
      </c>
      <c r="AL119" s="183">
        <v>2.44</v>
      </c>
    </row>
    <row r="120" spans="1:38" x14ac:dyDescent="0.25">
      <c r="A120" s="218" t="s">
        <v>149</v>
      </c>
      <c r="B120" s="73">
        <v>2.3E-2</v>
      </c>
      <c r="C120" s="73">
        <v>2.3E-2</v>
      </c>
      <c r="D120" s="73">
        <v>0</v>
      </c>
      <c r="E120" s="73">
        <v>0.32</v>
      </c>
      <c r="F120" s="73">
        <v>0.114</v>
      </c>
      <c r="G120" s="74"/>
      <c r="H120" s="73">
        <v>0.32</v>
      </c>
      <c r="I120" s="184">
        <v>0.49</v>
      </c>
      <c r="J120" s="194">
        <v>0.245</v>
      </c>
      <c r="K120" s="184">
        <v>8.1000000000000003E-2</v>
      </c>
      <c r="L120" s="184">
        <v>0.98</v>
      </c>
      <c r="M120" s="184">
        <v>0.49</v>
      </c>
      <c r="N120" s="184">
        <v>0.16200000000000001</v>
      </c>
      <c r="O120" s="110">
        <v>0.49</v>
      </c>
      <c r="P120" s="110">
        <v>0.49</v>
      </c>
      <c r="Q120" s="110">
        <v>8.1000000000000003E-2</v>
      </c>
      <c r="R120" s="128">
        <v>0.98</v>
      </c>
      <c r="S120" s="121">
        <v>0.98</v>
      </c>
      <c r="T120" s="121">
        <v>0.16200000000000001</v>
      </c>
      <c r="U120" s="110">
        <v>0.23</v>
      </c>
      <c r="V120" s="110">
        <v>0.115</v>
      </c>
      <c r="W120" s="110">
        <v>3.7999999999999999E-2</v>
      </c>
      <c r="X120" s="162">
        <v>0.46</v>
      </c>
      <c r="Y120" s="122">
        <v>0.23</v>
      </c>
      <c r="Z120" s="122">
        <v>7.5999999999999998E-2</v>
      </c>
      <c r="AA120" s="110">
        <v>1.6</v>
      </c>
      <c r="AB120" s="110">
        <v>0.8</v>
      </c>
      <c r="AC120" s="110">
        <v>0.26</v>
      </c>
      <c r="AD120" s="128">
        <v>3.2</v>
      </c>
      <c r="AE120" s="121">
        <v>1.6</v>
      </c>
      <c r="AF120" s="121">
        <v>0.52</v>
      </c>
      <c r="AG120" s="184">
        <v>1.6</v>
      </c>
      <c r="AH120" s="184">
        <v>0.8</v>
      </c>
      <c r="AI120" s="184">
        <v>0.26</v>
      </c>
      <c r="AJ120" s="181">
        <v>3.2</v>
      </c>
      <c r="AK120" s="182">
        <v>1.6</v>
      </c>
      <c r="AL120" s="188">
        <v>0.52</v>
      </c>
    </row>
    <row r="121" spans="1:38" x14ac:dyDescent="0.25">
      <c r="A121" s="155" t="s">
        <v>127</v>
      </c>
      <c r="B121" s="73">
        <v>2.3E-2</v>
      </c>
      <c r="C121" s="73">
        <v>3.4000000000000002E-2</v>
      </c>
      <c r="D121" s="73">
        <v>6.0000000000000001E-3</v>
      </c>
      <c r="E121" s="73">
        <v>0.32300000000000001</v>
      </c>
      <c r="F121" s="73">
        <v>0.17</v>
      </c>
      <c r="G121" s="74"/>
      <c r="H121" s="119">
        <v>0.36599999999999999</v>
      </c>
      <c r="I121" s="180">
        <v>0.55604982206405695</v>
      </c>
      <c r="J121" s="192">
        <v>0.27802491103202848</v>
      </c>
      <c r="K121" s="180">
        <v>9.2674970344009497E-2</v>
      </c>
      <c r="L121" s="180">
        <v>1.1120996441281139</v>
      </c>
      <c r="M121" s="180">
        <v>0.55604982206405695</v>
      </c>
      <c r="N121" s="180">
        <v>0.18534994068801899</v>
      </c>
      <c r="O121" s="125">
        <v>0.55604982206405695</v>
      </c>
      <c r="P121" s="123">
        <v>0.55604982206405695</v>
      </c>
      <c r="Q121" s="120">
        <v>9.2674970344009497E-2</v>
      </c>
      <c r="R121" s="124">
        <v>1.1120996441281139</v>
      </c>
      <c r="S121" s="126">
        <v>1.1120996441281139</v>
      </c>
      <c r="T121" s="122">
        <v>0.18534994068801899</v>
      </c>
      <c r="U121" s="125">
        <v>0.315000315000315</v>
      </c>
      <c r="V121" s="120">
        <v>0.1575001575001575</v>
      </c>
      <c r="W121" s="120">
        <v>5.2500052500052498E-2</v>
      </c>
      <c r="X121" s="124">
        <v>0.63000063000063</v>
      </c>
      <c r="Y121" s="126">
        <v>0.315000315000315</v>
      </c>
      <c r="Z121" s="122">
        <v>0.105000105000105</v>
      </c>
      <c r="AA121" s="125">
        <v>1.615508885298869</v>
      </c>
      <c r="AB121" s="120">
        <v>0.80775444264943452</v>
      </c>
      <c r="AC121" s="120">
        <v>0.26925148088314482</v>
      </c>
      <c r="AD121" s="124">
        <v>3.2310177705977381</v>
      </c>
      <c r="AE121" s="126">
        <v>1.615508885298869</v>
      </c>
      <c r="AF121" s="122">
        <v>0.53850296176628965</v>
      </c>
      <c r="AG121" s="179">
        <v>1.8301610541727673</v>
      </c>
      <c r="AH121" s="180">
        <v>0.91508052708638365</v>
      </c>
      <c r="AI121" s="180">
        <v>0.3050268423621279</v>
      </c>
      <c r="AJ121" s="181">
        <v>3.6603221083455346</v>
      </c>
      <c r="AK121" s="182">
        <v>1.8301610541727673</v>
      </c>
      <c r="AL121" s="183">
        <v>0.61005368472425581</v>
      </c>
    </row>
    <row r="122" spans="1:38" x14ac:dyDescent="0.25">
      <c r="A122" s="158" t="s">
        <v>131</v>
      </c>
      <c r="B122" s="73">
        <v>2.3E-2</v>
      </c>
      <c r="C122" s="73">
        <v>0.111</v>
      </c>
      <c r="D122" s="73">
        <v>0.17</v>
      </c>
      <c r="E122" s="73">
        <v>0.42599999999999999</v>
      </c>
      <c r="F122" s="73">
        <v>0.24299999999999999</v>
      </c>
      <c r="G122" s="74"/>
      <c r="H122" s="81">
        <v>0.63900000000000001</v>
      </c>
      <c r="I122" s="184">
        <v>0.97</v>
      </c>
      <c r="J122" s="184">
        <v>0.46500000000000002</v>
      </c>
      <c r="K122" s="184">
        <v>0.16</v>
      </c>
      <c r="L122" s="184">
        <v>1.94</v>
      </c>
      <c r="M122" s="184">
        <v>0.97</v>
      </c>
      <c r="N122" s="184">
        <v>0.32</v>
      </c>
      <c r="O122" s="110">
        <v>0.97</v>
      </c>
      <c r="P122" s="110">
        <v>0.97</v>
      </c>
      <c r="Q122" s="110">
        <v>0.16</v>
      </c>
      <c r="R122" s="128">
        <v>1.94</v>
      </c>
      <c r="S122" s="121">
        <v>1.94</v>
      </c>
      <c r="T122" s="121">
        <v>0.32</v>
      </c>
      <c r="U122" s="110">
        <v>0.55000000000000004</v>
      </c>
      <c r="V122" s="110">
        <v>0.27</v>
      </c>
      <c r="W122" s="110">
        <v>0.09</v>
      </c>
      <c r="X122" s="121">
        <v>1.1000000000000001</v>
      </c>
      <c r="Y122" s="121">
        <v>0.54</v>
      </c>
      <c r="Z122" s="121">
        <v>0.18</v>
      </c>
      <c r="AA122" s="110">
        <v>2.13</v>
      </c>
      <c r="AB122" s="110">
        <v>1.0649999999999999</v>
      </c>
      <c r="AC122" s="110">
        <v>0.35499999999999998</v>
      </c>
      <c r="AD122" s="128">
        <v>4.26</v>
      </c>
      <c r="AE122" s="121">
        <v>2.13</v>
      </c>
      <c r="AF122" s="121">
        <v>0.35499999999999998</v>
      </c>
      <c r="AG122" s="184">
        <v>4.26</v>
      </c>
      <c r="AH122" s="184">
        <v>2.13</v>
      </c>
      <c r="AI122" s="184">
        <v>0.71</v>
      </c>
      <c r="AJ122" s="186">
        <v>8.52</v>
      </c>
      <c r="AK122" s="186">
        <v>4.26</v>
      </c>
      <c r="AL122" s="187">
        <v>1.42</v>
      </c>
    </row>
    <row r="123" spans="1:38" x14ac:dyDescent="0.25">
      <c r="A123" s="155" t="s">
        <v>164</v>
      </c>
      <c r="B123" s="73">
        <v>2.9000000000000001E-2</v>
      </c>
      <c r="C123" s="73">
        <v>4.5999999999999999E-2</v>
      </c>
      <c r="D123" s="73">
        <v>0</v>
      </c>
      <c r="E123" s="73">
        <v>0.36899999999999999</v>
      </c>
      <c r="F123" s="73">
        <v>0.29399999999999998</v>
      </c>
      <c r="G123" s="74"/>
      <c r="H123" s="119">
        <v>0.66</v>
      </c>
      <c r="I123" s="180">
        <v>0.73410659227719866</v>
      </c>
      <c r="J123" s="192">
        <v>0.36705329613859933</v>
      </c>
      <c r="K123" s="180">
        <v>0.12235109871286644</v>
      </c>
      <c r="L123" s="179">
        <v>1.4682131845543973</v>
      </c>
      <c r="M123" s="179">
        <v>0.73410659227719866</v>
      </c>
      <c r="N123" s="180">
        <v>0.24470219742573288</v>
      </c>
      <c r="O123" s="120">
        <v>0.73410659227719866</v>
      </c>
      <c r="P123" s="123">
        <v>0.73410659227719866</v>
      </c>
      <c r="Q123" s="120">
        <v>0.12235109871286644</v>
      </c>
      <c r="R123" s="162">
        <v>1.4682131845543973</v>
      </c>
      <c r="S123" s="122">
        <v>1.4682131845543973</v>
      </c>
      <c r="T123" s="122">
        <v>0.24470219742573288</v>
      </c>
      <c r="U123" s="125">
        <v>0.23000138000828005</v>
      </c>
      <c r="V123" s="120">
        <v>0.11500069000414002</v>
      </c>
      <c r="W123" s="120">
        <v>3.8333563334713341E-2</v>
      </c>
      <c r="X123" s="124">
        <v>0.4600027600165601</v>
      </c>
      <c r="Y123" s="126">
        <v>0.23000138000828005</v>
      </c>
      <c r="Z123" s="122">
        <v>7.6667126669426683E-2</v>
      </c>
      <c r="AA123" s="125">
        <v>1.8450184501845019</v>
      </c>
      <c r="AB123" s="120">
        <v>0.92250922509225097</v>
      </c>
      <c r="AC123" s="120">
        <v>0.30750307503075031</v>
      </c>
      <c r="AD123" s="124">
        <v>3.6900369003690039</v>
      </c>
      <c r="AE123" s="126">
        <v>1.8450184501845019</v>
      </c>
      <c r="AF123" s="122">
        <v>0.61500615006150061</v>
      </c>
      <c r="AG123" s="179">
        <v>3.3003300330033003</v>
      </c>
      <c r="AH123" s="180">
        <v>1.6501650165016502</v>
      </c>
      <c r="AI123" s="180">
        <v>0.55005500550055009</v>
      </c>
      <c r="AJ123" s="181">
        <v>6.6006600660066006</v>
      </c>
      <c r="AK123" s="182">
        <v>3.3003300330033003</v>
      </c>
      <c r="AL123" s="183">
        <v>1.1001100110011002</v>
      </c>
    </row>
    <row r="124" spans="1:38" x14ac:dyDescent="0.25">
      <c r="A124" s="154" t="s">
        <v>137</v>
      </c>
      <c r="B124" s="73">
        <v>0.04</v>
      </c>
      <c r="C124" s="73">
        <v>0.183</v>
      </c>
      <c r="D124" s="73">
        <v>0.17399999999999999</v>
      </c>
      <c r="E124" s="73">
        <v>0.61699999999999999</v>
      </c>
      <c r="F124" s="81">
        <v>0.17399999999999999</v>
      </c>
      <c r="G124" s="74"/>
      <c r="H124" s="81">
        <v>0.92300000000000004</v>
      </c>
      <c r="I124" s="180">
        <v>1.2</v>
      </c>
      <c r="J124" s="192">
        <v>0.6</v>
      </c>
      <c r="K124" s="180">
        <v>0.2</v>
      </c>
      <c r="L124" s="184">
        <v>2.4</v>
      </c>
      <c r="M124" s="184">
        <v>1.2</v>
      </c>
      <c r="N124" s="180">
        <v>0.4</v>
      </c>
      <c r="O124" s="110">
        <v>1.53</v>
      </c>
      <c r="P124" s="123">
        <v>1.53</v>
      </c>
      <c r="Q124" s="120">
        <v>0.25</v>
      </c>
      <c r="R124" s="128">
        <v>3.06</v>
      </c>
      <c r="S124" s="121">
        <v>3.06</v>
      </c>
      <c r="T124" s="122">
        <v>0.5</v>
      </c>
      <c r="U124" s="110">
        <v>0.9</v>
      </c>
      <c r="V124" s="110">
        <v>0.45</v>
      </c>
      <c r="W124" s="110">
        <v>0.15</v>
      </c>
      <c r="X124" s="124">
        <v>1.8</v>
      </c>
      <c r="Y124" s="121">
        <v>0.9</v>
      </c>
      <c r="Z124" s="121">
        <v>0.3</v>
      </c>
      <c r="AA124" s="110">
        <v>3.08</v>
      </c>
      <c r="AB124" s="110">
        <v>1.54</v>
      </c>
      <c r="AC124" s="110">
        <v>0.51</v>
      </c>
      <c r="AD124" s="128">
        <v>6.16</v>
      </c>
      <c r="AE124" s="121">
        <v>3.08</v>
      </c>
      <c r="AF124" s="121">
        <v>1.02</v>
      </c>
      <c r="AG124" s="184">
        <v>6.16</v>
      </c>
      <c r="AH124" s="184">
        <v>3.08</v>
      </c>
      <c r="AI124" s="184">
        <v>1.03</v>
      </c>
      <c r="AJ124" s="181">
        <v>12.32</v>
      </c>
      <c r="AK124" s="186">
        <v>6.16</v>
      </c>
      <c r="AL124" s="187">
        <v>2.06</v>
      </c>
    </row>
    <row r="125" spans="1:38" x14ac:dyDescent="0.25">
      <c r="A125" s="154" t="s">
        <v>136</v>
      </c>
      <c r="B125" s="73">
        <v>5.0999999999999997E-2</v>
      </c>
      <c r="C125" s="73">
        <v>0.28599999999999998</v>
      </c>
      <c r="D125" s="73">
        <v>0.151</v>
      </c>
      <c r="E125" s="73">
        <v>0.437</v>
      </c>
      <c r="F125" s="81">
        <v>0.151</v>
      </c>
      <c r="G125" s="74"/>
      <c r="H125" s="81">
        <v>0.65600000000000003</v>
      </c>
      <c r="I125" s="184">
        <v>1.1599999999999999</v>
      </c>
      <c r="J125" s="184">
        <v>0.57999999999999996</v>
      </c>
      <c r="K125" s="184">
        <v>0.19</v>
      </c>
      <c r="L125" s="184">
        <v>2.3199999999999998</v>
      </c>
      <c r="M125" s="184">
        <v>1.1599999999999999</v>
      </c>
      <c r="N125" s="184">
        <v>0.38</v>
      </c>
      <c r="O125" s="110">
        <v>1.1599999999999999</v>
      </c>
      <c r="P125" s="110">
        <v>1.1599999999999999</v>
      </c>
      <c r="Q125" s="110">
        <v>0.19</v>
      </c>
      <c r="R125" s="128">
        <v>2.3199999999999998</v>
      </c>
      <c r="S125" s="121">
        <v>2.3199999999999998</v>
      </c>
      <c r="T125" s="121">
        <v>0.38</v>
      </c>
      <c r="U125" s="110">
        <v>1.43</v>
      </c>
      <c r="V125" s="110">
        <v>0.81</v>
      </c>
      <c r="W125" s="110">
        <v>0.24</v>
      </c>
      <c r="X125" s="124">
        <v>2.86</v>
      </c>
      <c r="Y125" s="121">
        <v>1.62</v>
      </c>
      <c r="Z125" s="121">
        <v>0.44</v>
      </c>
      <c r="AA125" s="110">
        <v>2.1800000000000002</v>
      </c>
      <c r="AB125" s="110">
        <v>1.0900000000000001</v>
      </c>
      <c r="AC125" s="110">
        <v>0.36</v>
      </c>
      <c r="AD125" s="124">
        <v>4.3600000000000003</v>
      </c>
      <c r="AE125" s="121">
        <v>2.1800000000000002</v>
      </c>
      <c r="AF125" s="121">
        <v>0.72</v>
      </c>
      <c r="AG125" s="184">
        <v>4.37</v>
      </c>
      <c r="AH125" s="184">
        <v>2.1800000000000002</v>
      </c>
      <c r="AI125" s="184">
        <v>0.73</v>
      </c>
      <c r="AJ125" s="181">
        <v>8.74</v>
      </c>
      <c r="AK125" s="186">
        <v>4.37</v>
      </c>
      <c r="AL125" s="187">
        <v>1.46</v>
      </c>
    </row>
    <row r="126" spans="1:38" x14ac:dyDescent="0.25">
      <c r="A126" s="155" t="s">
        <v>237</v>
      </c>
      <c r="B126" s="73">
        <v>5.0999999999999997E-2</v>
      </c>
      <c r="C126" s="73">
        <v>4.5999999999999999E-2</v>
      </c>
      <c r="D126" s="73">
        <v>3.0000000000000001E-3</v>
      </c>
      <c r="E126" s="73">
        <v>0.59099999999999997</v>
      </c>
      <c r="F126" s="81">
        <v>0.43</v>
      </c>
      <c r="G126" s="81"/>
      <c r="H126" s="81">
        <v>0.59799999999999998</v>
      </c>
      <c r="I126" s="184"/>
      <c r="J126" s="194"/>
      <c r="K126" s="184"/>
      <c r="L126" s="184"/>
      <c r="M126" s="184"/>
      <c r="N126" s="184"/>
      <c r="O126" s="110"/>
      <c r="P126" s="110"/>
      <c r="Q126" s="110"/>
      <c r="R126" s="128"/>
      <c r="S126" s="121"/>
      <c r="T126" s="121"/>
      <c r="U126" s="110"/>
      <c r="V126" s="110"/>
      <c r="W126" s="110"/>
      <c r="X126" s="162"/>
      <c r="Y126" s="122"/>
      <c r="Z126" s="122"/>
      <c r="AA126" s="110"/>
      <c r="AB126" s="110"/>
      <c r="AC126" s="110"/>
      <c r="AD126" s="128"/>
      <c r="AE126" s="121"/>
      <c r="AF126" s="121"/>
      <c r="AG126" s="184"/>
      <c r="AH126" s="184"/>
      <c r="AI126" s="184"/>
      <c r="AJ126" s="124"/>
      <c r="AK126" s="126"/>
      <c r="AL126" s="251"/>
    </row>
    <row r="127" spans="1:38" x14ac:dyDescent="0.25">
      <c r="A127" s="220" t="s">
        <v>194</v>
      </c>
      <c r="B127" s="73">
        <v>5.2999999999999999E-2</v>
      </c>
      <c r="C127" s="73">
        <v>9.5000000000000001E-2</v>
      </c>
      <c r="D127" s="73">
        <v>5.5E-2</v>
      </c>
      <c r="E127" s="73">
        <v>0.14099999999999999</v>
      </c>
      <c r="F127" s="73">
        <v>5.8000000000000003E-2</v>
      </c>
      <c r="G127" s="74"/>
      <c r="H127" s="81">
        <v>0.374</v>
      </c>
      <c r="I127" s="180"/>
      <c r="J127" s="192"/>
      <c r="K127" s="180"/>
      <c r="L127" s="179"/>
      <c r="M127" s="179"/>
      <c r="N127" s="180"/>
      <c r="O127" s="120">
        <v>0.39</v>
      </c>
      <c r="P127" s="166">
        <v>0.39</v>
      </c>
      <c r="Q127" s="120">
        <v>7.0000000000000007E-2</v>
      </c>
      <c r="R127" s="162">
        <v>0.78</v>
      </c>
      <c r="S127" s="122">
        <v>0.78</v>
      </c>
      <c r="T127" s="122">
        <v>0.14000000000000001</v>
      </c>
      <c r="U127" s="120">
        <v>0.48</v>
      </c>
      <c r="V127" s="120">
        <v>0.24</v>
      </c>
      <c r="W127" s="120">
        <v>0.08</v>
      </c>
      <c r="X127" s="162">
        <v>0.96</v>
      </c>
      <c r="Y127" s="122">
        <v>0.48</v>
      </c>
      <c r="Z127" s="122">
        <v>0.16</v>
      </c>
      <c r="AA127" s="120">
        <v>0.71</v>
      </c>
      <c r="AB127" s="120">
        <v>0.35</v>
      </c>
      <c r="AC127" s="120">
        <v>0.12</v>
      </c>
      <c r="AD127" s="124">
        <v>1.42</v>
      </c>
      <c r="AE127" s="126">
        <v>0.7</v>
      </c>
      <c r="AF127" s="122">
        <v>0.24</v>
      </c>
      <c r="AG127" s="125"/>
      <c r="AH127" s="120"/>
      <c r="AI127" s="120"/>
      <c r="AJ127" s="124"/>
      <c r="AK127" s="126"/>
      <c r="AL127" s="127"/>
    </row>
    <row r="128" spans="1:38" ht="20" thickBot="1" x14ac:dyDescent="0.3">
      <c r="A128" s="155" t="s">
        <v>25</v>
      </c>
      <c r="B128" s="73">
        <v>5.3999999999999999E-2</v>
      </c>
      <c r="C128" s="73">
        <v>0.02</v>
      </c>
      <c r="D128" s="73">
        <v>2.3E-2</v>
      </c>
      <c r="E128" s="73">
        <v>0.38300000000000001</v>
      </c>
      <c r="F128" s="73">
        <v>0.3</v>
      </c>
      <c r="G128" s="74"/>
      <c r="H128" s="81">
        <v>0.39</v>
      </c>
      <c r="I128" s="180">
        <v>0.78003120124804992</v>
      </c>
      <c r="J128" s="191">
        <v>0.39001560062402496</v>
      </c>
      <c r="K128" s="180">
        <v>0.13000520020800832</v>
      </c>
      <c r="L128" s="179">
        <v>1.5600624024960998</v>
      </c>
      <c r="M128" s="179">
        <v>0.78003120124804992</v>
      </c>
      <c r="N128" s="180">
        <v>0.26001040041601664</v>
      </c>
      <c r="O128" s="120">
        <v>0.78003120124804992</v>
      </c>
      <c r="P128" s="123">
        <v>0.78003120124804992</v>
      </c>
      <c r="Q128" s="120">
        <v>0.13000520020800832</v>
      </c>
      <c r="R128" s="162">
        <v>1.5600624024960998</v>
      </c>
      <c r="S128" s="122">
        <v>1.5600624024960998</v>
      </c>
      <c r="T128" s="122">
        <v>0.26001040041601664</v>
      </c>
      <c r="U128" s="125">
        <v>0.2</v>
      </c>
      <c r="V128" s="120">
        <v>0.1</v>
      </c>
      <c r="W128" s="120">
        <v>3.3333333333333333E-2</v>
      </c>
      <c r="X128" s="124">
        <v>0.4</v>
      </c>
      <c r="Y128" s="126">
        <v>0.2</v>
      </c>
      <c r="Z128" s="122">
        <v>6.6666666666666666E-2</v>
      </c>
      <c r="AA128" s="125">
        <v>1.9157088122605364</v>
      </c>
      <c r="AB128" s="120">
        <v>0.95785440613026818</v>
      </c>
      <c r="AC128" s="120">
        <v>0.31928480204342274</v>
      </c>
      <c r="AD128" s="124">
        <v>3.8314176245210727</v>
      </c>
      <c r="AE128" s="126">
        <v>1.9157088122605364</v>
      </c>
      <c r="AF128" s="122">
        <v>0.63856960408684549</v>
      </c>
      <c r="AG128" s="179">
        <v>3.8461538461538463</v>
      </c>
      <c r="AH128" s="180">
        <v>1.9230769230769231</v>
      </c>
      <c r="AI128" s="180">
        <v>0.64102564102564108</v>
      </c>
      <c r="AJ128" s="181">
        <v>7.6923076923076925</v>
      </c>
      <c r="AK128" s="182">
        <v>3.8461538461538463</v>
      </c>
      <c r="AL128" s="183">
        <v>1.2820512820512822</v>
      </c>
    </row>
    <row r="129" spans="1:38" x14ac:dyDescent="0.25">
      <c r="A129" s="158" t="s">
        <v>165</v>
      </c>
      <c r="B129" s="73">
        <v>7.9000000000000001E-2</v>
      </c>
      <c r="C129" s="80">
        <v>0.95</v>
      </c>
      <c r="D129" s="81">
        <v>0.80700000000000005</v>
      </c>
      <c r="E129" s="81">
        <v>1.2110000000000001</v>
      </c>
      <c r="F129" s="81">
        <v>0.80700000000000005</v>
      </c>
      <c r="G129" s="81"/>
      <c r="H129" s="81">
        <v>1.8160000000000001</v>
      </c>
      <c r="I129" s="180"/>
      <c r="J129" s="192"/>
      <c r="K129" s="180"/>
      <c r="L129" s="257"/>
      <c r="M129" s="258"/>
      <c r="N129" s="210"/>
      <c r="O129" s="259">
        <v>3.9</v>
      </c>
      <c r="P129" s="259">
        <v>3.9</v>
      </c>
      <c r="Q129" s="211">
        <v>0.66</v>
      </c>
      <c r="R129" s="260">
        <v>7.8</v>
      </c>
      <c r="S129" s="261">
        <v>7.8</v>
      </c>
      <c r="T129" s="221">
        <v>1.32</v>
      </c>
      <c r="U129" s="125">
        <v>4.7</v>
      </c>
      <c r="V129" s="120">
        <v>2.35</v>
      </c>
      <c r="W129" s="120">
        <v>0.8</v>
      </c>
      <c r="X129" s="124">
        <v>9.4</v>
      </c>
      <c r="Y129" s="126">
        <v>4.7</v>
      </c>
      <c r="Z129" s="122">
        <v>1.6</v>
      </c>
      <c r="AA129" s="125">
        <v>5.3</v>
      </c>
      <c r="AB129" s="120">
        <v>2.65</v>
      </c>
      <c r="AC129" s="120">
        <v>0.88</v>
      </c>
      <c r="AD129" s="124">
        <v>10.6</v>
      </c>
      <c r="AE129" s="126">
        <v>5.3</v>
      </c>
      <c r="AF129" s="122">
        <v>1.76</v>
      </c>
      <c r="AG129" s="179"/>
      <c r="AH129" s="180"/>
      <c r="AI129" s="180"/>
      <c r="AJ129" s="181"/>
      <c r="AK129" s="182"/>
      <c r="AL129" s="183"/>
    </row>
    <row r="130" spans="1:38" x14ac:dyDescent="0.25">
      <c r="A130" s="154" t="s">
        <v>1</v>
      </c>
      <c r="B130" s="118">
        <v>8.8999999999999996E-2</v>
      </c>
      <c r="C130" s="118">
        <v>0.28999999999999998</v>
      </c>
      <c r="D130" s="73">
        <v>0.2</v>
      </c>
      <c r="E130" s="73">
        <v>0.65</v>
      </c>
      <c r="F130" s="81">
        <v>0.2</v>
      </c>
      <c r="G130" s="74"/>
      <c r="H130" s="81">
        <v>0.97499999999999998</v>
      </c>
      <c r="I130" s="180">
        <v>1.4450867052023122</v>
      </c>
      <c r="J130" s="192">
        <v>0.7225433526011561</v>
      </c>
      <c r="K130" s="180">
        <v>0.24084778420038536</v>
      </c>
      <c r="L130" s="193">
        <v>2.8901734104046244</v>
      </c>
      <c r="M130" s="179">
        <v>1.4450867052023122</v>
      </c>
      <c r="N130" s="180">
        <v>0.48169556840077071</v>
      </c>
      <c r="O130" s="123">
        <v>1.77</v>
      </c>
      <c r="P130" s="123">
        <v>1.77</v>
      </c>
      <c r="Q130" s="120">
        <v>0.3</v>
      </c>
      <c r="R130" s="162">
        <v>3.55</v>
      </c>
      <c r="S130" s="122">
        <v>3.55</v>
      </c>
      <c r="T130" s="122">
        <v>0.6</v>
      </c>
      <c r="U130" s="125">
        <v>1.4501160092807424</v>
      </c>
      <c r="V130" s="120">
        <v>0.72505800464037118</v>
      </c>
      <c r="W130" s="120">
        <v>0.2416860015467904</v>
      </c>
      <c r="X130" s="124">
        <v>2.9002320185614847</v>
      </c>
      <c r="Y130" s="126">
        <v>1.4501160092807424</v>
      </c>
      <c r="Z130" s="122">
        <v>0.4833720030935808</v>
      </c>
      <c r="AA130" s="125">
        <v>3.2509752925877762</v>
      </c>
      <c r="AB130" s="120">
        <v>1.6254876462938881</v>
      </c>
      <c r="AC130" s="120">
        <v>0.54182921543129603</v>
      </c>
      <c r="AD130" s="124">
        <v>6.5019505851755524</v>
      </c>
      <c r="AE130" s="126">
        <v>3.2509752925877762</v>
      </c>
      <c r="AF130" s="122">
        <v>1.0836584308625921</v>
      </c>
      <c r="AG130" s="179">
        <v>6.5019505851755524</v>
      </c>
      <c r="AH130" s="180">
        <v>3.2509752925877762</v>
      </c>
      <c r="AI130" s="180">
        <v>1.0836584308625921</v>
      </c>
      <c r="AJ130" s="181">
        <v>13.003901170351105</v>
      </c>
      <c r="AK130" s="182">
        <v>6.5019505851755524</v>
      </c>
      <c r="AL130" s="183">
        <v>2.1673168617251841</v>
      </c>
    </row>
    <row r="131" spans="1:38" x14ac:dyDescent="0.25">
      <c r="A131" s="158" t="s">
        <v>138</v>
      </c>
      <c r="B131" s="72">
        <v>8.8999999999999996E-2</v>
      </c>
      <c r="C131" s="86">
        <v>0.78</v>
      </c>
      <c r="D131" s="84">
        <v>0.63700000000000001</v>
      </c>
      <c r="E131" s="84">
        <v>1.0409999999999999</v>
      </c>
      <c r="F131" s="81">
        <v>0.63700000000000001</v>
      </c>
      <c r="G131" s="74"/>
      <c r="H131" s="81">
        <v>1.5615000000000001</v>
      </c>
      <c r="I131" s="184">
        <v>2.15</v>
      </c>
      <c r="J131" s="184">
        <v>1.07</v>
      </c>
      <c r="K131" s="184">
        <v>0.36</v>
      </c>
      <c r="L131" s="184">
        <v>4.3</v>
      </c>
      <c r="M131" s="184">
        <v>2.14</v>
      </c>
      <c r="N131" s="184">
        <v>0.72</v>
      </c>
      <c r="O131" s="110">
        <v>3.3</v>
      </c>
      <c r="P131" s="110">
        <v>3.3</v>
      </c>
      <c r="Q131" s="110">
        <v>0.55000000000000004</v>
      </c>
      <c r="R131" s="128">
        <v>6.6</v>
      </c>
      <c r="S131" s="121">
        <v>6.6</v>
      </c>
      <c r="T131" s="121">
        <v>1.1000000000000001</v>
      </c>
      <c r="U131" s="110">
        <v>3.9</v>
      </c>
      <c r="V131" s="110">
        <v>1.95</v>
      </c>
      <c r="W131" s="110">
        <v>0.65</v>
      </c>
      <c r="X131" s="124">
        <v>7.9</v>
      </c>
      <c r="Y131" s="126">
        <v>3.9</v>
      </c>
      <c r="Z131" s="122">
        <v>1.3</v>
      </c>
      <c r="AA131" s="110">
        <v>4.5</v>
      </c>
      <c r="AB131" s="110">
        <v>2.25</v>
      </c>
      <c r="AC131" s="110">
        <v>0.75</v>
      </c>
      <c r="AD131" s="128">
        <v>9</v>
      </c>
      <c r="AE131" s="121">
        <v>4.5</v>
      </c>
      <c r="AF131" s="121">
        <v>1.06</v>
      </c>
      <c r="AG131" s="184">
        <v>15.8</v>
      </c>
      <c r="AH131" s="184">
        <v>7.9</v>
      </c>
      <c r="AI131" s="184">
        <v>2.6</v>
      </c>
      <c r="AJ131" s="181">
        <v>31.6</v>
      </c>
      <c r="AK131" s="182">
        <v>15.8</v>
      </c>
      <c r="AL131" s="183">
        <v>5.2</v>
      </c>
    </row>
    <row r="132" spans="1:38" x14ac:dyDescent="0.25">
      <c r="A132" s="158" t="s">
        <v>196</v>
      </c>
      <c r="B132" s="73">
        <v>9.0999999999999998E-2</v>
      </c>
      <c r="C132" s="73">
        <v>0.38300000000000001</v>
      </c>
      <c r="D132" s="73">
        <v>0.4</v>
      </c>
      <c r="E132" s="81">
        <v>0.64400000000000002</v>
      </c>
      <c r="F132" s="81">
        <v>0.4</v>
      </c>
      <c r="G132" s="81"/>
      <c r="H132" s="81">
        <v>0.96599999999999997</v>
      </c>
      <c r="I132" s="184"/>
      <c r="J132" s="192"/>
      <c r="K132" s="180"/>
      <c r="L132" s="184"/>
      <c r="M132" s="184"/>
      <c r="N132" s="180"/>
      <c r="O132" s="110"/>
      <c r="P132" s="123"/>
      <c r="Q132" s="120"/>
      <c r="R132" s="128"/>
      <c r="S132" s="121"/>
      <c r="T132" s="122"/>
      <c r="U132" s="125"/>
      <c r="V132" s="120"/>
      <c r="W132" s="120"/>
      <c r="X132" s="124"/>
      <c r="Y132" s="126"/>
      <c r="Z132" s="122"/>
      <c r="AA132" s="125"/>
      <c r="AB132" s="120"/>
      <c r="AC132" s="120"/>
      <c r="AD132" s="124"/>
      <c r="AE132" s="126"/>
      <c r="AF132" s="122"/>
      <c r="AG132" s="179"/>
      <c r="AH132" s="180"/>
      <c r="AI132" s="180"/>
      <c r="AJ132" s="124"/>
      <c r="AK132" s="126"/>
      <c r="AL132" s="127"/>
    </row>
    <row r="133" spans="1:38" x14ac:dyDescent="0.25">
      <c r="A133" s="219" t="s">
        <v>201</v>
      </c>
      <c r="B133" s="73">
        <v>9.7000000000000003E-2</v>
      </c>
      <c r="C133" s="73">
        <v>0.98899999999999999</v>
      </c>
      <c r="D133" s="73">
        <v>0.57999999999999996</v>
      </c>
      <c r="E133" s="73">
        <v>1.651</v>
      </c>
      <c r="F133" s="81">
        <v>0.57999999999999996</v>
      </c>
      <c r="G133" s="81"/>
      <c r="H133" s="81">
        <v>2.4765000000000001</v>
      </c>
      <c r="I133" s="180"/>
      <c r="J133" s="192"/>
      <c r="K133" s="180"/>
      <c r="L133" s="180"/>
      <c r="M133" s="180"/>
      <c r="N133" s="180"/>
      <c r="O133" s="125"/>
      <c r="P133" s="123"/>
      <c r="Q133" s="120"/>
      <c r="R133" s="124"/>
      <c r="S133" s="126"/>
      <c r="T133" s="122"/>
      <c r="U133" s="125"/>
      <c r="V133" s="120"/>
      <c r="W133" s="120"/>
      <c r="X133" s="124"/>
      <c r="Y133" s="126"/>
      <c r="Z133" s="122"/>
      <c r="AA133" s="125"/>
      <c r="AB133" s="120"/>
      <c r="AC133" s="120"/>
      <c r="AD133" s="124"/>
      <c r="AE133" s="126"/>
      <c r="AF133" s="122"/>
      <c r="AG133" s="179"/>
      <c r="AH133" s="180"/>
      <c r="AI133" s="180"/>
      <c r="AJ133" s="124"/>
      <c r="AK133" s="126"/>
      <c r="AL133" s="127"/>
    </row>
    <row r="134" spans="1:38" x14ac:dyDescent="0.25">
      <c r="A134" s="158" t="s">
        <v>163</v>
      </c>
      <c r="B134" s="73">
        <v>0.106</v>
      </c>
      <c r="C134" s="73">
        <v>0.61699999999999999</v>
      </c>
      <c r="D134" s="73">
        <v>0.52300000000000002</v>
      </c>
      <c r="E134" s="81">
        <v>0.878</v>
      </c>
      <c r="F134" s="81">
        <v>0.52300000000000002</v>
      </c>
      <c r="G134" s="81"/>
      <c r="H134" s="81">
        <v>1.3169999999999999</v>
      </c>
      <c r="I134" s="180"/>
      <c r="J134" s="192"/>
      <c r="K134" s="180"/>
      <c r="L134" s="179"/>
      <c r="M134" s="179"/>
      <c r="N134" s="180"/>
      <c r="O134" s="120">
        <v>2.6</v>
      </c>
      <c r="P134" s="123">
        <v>2.6</v>
      </c>
      <c r="Q134" s="120">
        <v>0.43</v>
      </c>
      <c r="R134" s="162">
        <v>5.2</v>
      </c>
      <c r="S134" s="122">
        <v>5.2</v>
      </c>
      <c r="T134" s="122">
        <v>0.86</v>
      </c>
      <c r="U134" s="125">
        <v>3.1</v>
      </c>
      <c r="V134" s="120">
        <v>1.55</v>
      </c>
      <c r="W134" s="120">
        <v>0.51</v>
      </c>
      <c r="X134" s="124">
        <v>6.2</v>
      </c>
      <c r="Y134" s="126">
        <v>3.1</v>
      </c>
      <c r="Z134" s="122">
        <v>1</v>
      </c>
      <c r="AA134" s="125">
        <v>3.64</v>
      </c>
      <c r="AB134" s="120">
        <v>1.8</v>
      </c>
      <c r="AC134" s="120">
        <v>0.6</v>
      </c>
      <c r="AD134" s="124">
        <v>7.2</v>
      </c>
      <c r="AE134" s="126">
        <v>3.6</v>
      </c>
      <c r="AF134" s="122">
        <v>1.2</v>
      </c>
      <c r="AG134" s="179"/>
      <c r="AH134" s="180"/>
      <c r="AI134" s="180"/>
      <c r="AJ134" s="181"/>
      <c r="AK134" s="182"/>
      <c r="AL134" s="183"/>
    </row>
    <row r="135" spans="1:38" x14ac:dyDescent="0.25">
      <c r="A135" s="219" t="s">
        <v>254</v>
      </c>
      <c r="B135" s="73">
        <v>0.106</v>
      </c>
      <c r="C135" s="73">
        <v>1.1259999999999999</v>
      </c>
      <c r="D135" s="73"/>
      <c r="E135" s="73"/>
      <c r="F135" s="73"/>
      <c r="G135" s="74"/>
      <c r="H135" s="73"/>
      <c r="I135" s="180"/>
      <c r="J135" s="192"/>
      <c r="K135" s="180"/>
      <c r="L135" s="179"/>
      <c r="M135" s="179"/>
      <c r="N135" s="180"/>
      <c r="O135" s="120"/>
      <c r="P135" s="123"/>
      <c r="Q135" s="120"/>
      <c r="R135" s="162"/>
      <c r="S135" s="122"/>
      <c r="T135" s="122"/>
      <c r="U135" s="125"/>
      <c r="V135" s="120"/>
      <c r="W135" s="120"/>
      <c r="X135" s="124"/>
      <c r="Y135" s="126"/>
      <c r="Z135" s="122"/>
      <c r="AA135" s="125"/>
      <c r="AB135" s="120"/>
      <c r="AC135" s="120"/>
      <c r="AD135" s="124"/>
      <c r="AE135" s="126"/>
      <c r="AF135" s="122"/>
      <c r="AG135" s="179"/>
      <c r="AH135" s="180"/>
      <c r="AI135" s="180"/>
      <c r="AJ135" s="124"/>
      <c r="AK135" s="126"/>
      <c r="AL135" s="127"/>
    </row>
    <row r="136" spans="1:38" x14ac:dyDescent="0.25">
      <c r="A136" s="254" t="s">
        <v>76</v>
      </c>
      <c r="B136" s="73">
        <v>0.1086</v>
      </c>
      <c r="C136" s="73">
        <v>0.20799999999999999</v>
      </c>
      <c r="D136" s="265"/>
      <c r="E136" s="265"/>
      <c r="F136" s="265"/>
      <c r="G136" s="265"/>
      <c r="H136" s="265"/>
      <c r="I136" s="184"/>
      <c r="J136" s="184"/>
      <c r="K136" s="184"/>
      <c r="L136" s="184"/>
      <c r="M136" s="184"/>
      <c r="N136" s="184"/>
      <c r="O136" s="110"/>
      <c r="P136" s="110"/>
      <c r="Q136" s="110"/>
      <c r="R136" s="128"/>
      <c r="S136" s="121"/>
      <c r="T136" s="121"/>
      <c r="U136" s="110"/>
      <c r="V136" s="110"/>
      <c r="W136" s="110"/>
      <c r="X136" s="121"/>
      <c r="Y136" s="121"/>
      <c r="Z136" s="122"/>
      <c r="AA136" s="110"/>
      <c r="AB136" s="110"/>
      <c r="AC136" s="110"/>
      <c r="AD136" s="128"/>
      <c r="AE136" s="121"/>
      <c r="AF136" s="122"/>
      <c r="AG136" s="184"/>
      <c r="AH136" s="184"/>
      <c r="AI136" s="184"/>
      <c r="AJ136" s="186"/>
      <c r="AK136" s="186"/>
      <c r="AL136" s="187"/>
    </row>
    <row r="137" spans="1:38" x14ac:dyDescent="0.25">
      <c r="A137" s="163" t="s">
        <v>157</v>
      </c>
      <c r="B137" s="73">
        <v>0.111</v>
      </c>
      <c r="C137" s="73">
        <v>0.32300000000000001</v>
      </c>
      <c r="D137" s="73">
        <v>0.223</v>
      </c>
      <c r="E137" s="73">
        <v>0.47399999999999998</v>
      </c>
      <c r="F137" s="81">
        <v>0.223</v>
      </c>
      <c r="G137" s="81"/>
      <c r="H137" s="81">
        <v>0.71099999999999997</v>
      </c>
      <c r="I137" s="184">
        <v>1.41</v>
      </c>
      <c r="J137" s="184">
        <v>0.7</v>
      </c>
      <c r="K137" s="184">
        <v>0.23499999999999999</v>
      </c>
      <c r="L137" s="180">
        <v>2.82</v>
      </c>
      <c r="M137" s="180">
        <v>1.4</v>
      </c>
      <c r="N137" s="180">
        <v>0.48</v>
      </c>
      <c r="O137" s="125">
        <v>1.5</v>
      </c>
      <c r="P137" s="123">
        <v>1.5</v>
      </c>
      <c r="Q137" s="120">
        <v>0.25</v>
      </c>
      <c r="R137" s="124">
        <v>3</v>
      </c>
      <c r="S137" s="126">
        <v>3</v>
      </c>
      <c r="T137" s="122">
        <v>0.5</v>
      </c>
      <c r="U137" s="125">
        <v>1.61</v>
      </c>
      <c r="V137" s="120">
        <v>0.8</v>
      </c>
      <c r="W137" s="120">
        <v>0.27</v>
      </c>
      <c r="X137" s="124">
        <v>3.2</v>
      </c>
      <c r="Y137" s="126">
        <v>1.6</v>
      </c>
      <c r="Z137" s="122">
        <v>0.54</v>
      </c>
      <c r="AA137" s="125">
        <v>2.37</v>
      </c>
      <c r="AB137" s="120">
        <v>1.19</v>
      </c>
      <c r="AC137" s="120">
        <v>0.4</v>
      </c>
      <c r="AD137" s="124">
        <v>4.8</v>
      </c>
      <c r="AE137" s="126">
        <v>2.4</v>
      </c>
      <c r="AF137" s="122">
        <v>0.8</v>
      </c>
      <c r="AG137" s="179">
        <v>4.74</v>
      </c>
      <c r="AH137" s="180">
        <v>2.37</v>
      </c>
      <c r="AI137" s="180">
        <v>0.78</v>
      </c>
      <c r="AJ137" s="181">
        <v>9.4</v>
      </c>
      <c r="AK137" s="182">
        <v>4.7</v>
      </c>
      <c r="AL137" s="183">
        <v>1.56</v>
      </c>
    </row>
    <row r="138" spans="1:38" x14ac:dyDescent="0.25">
      <c r="A138" s="154" t="s">
        <v>235</v>
      </c>
      <c r="B138" s="73">
        <v>0.111</v>
      </c>
      <c r="C138" s="73">
        <v>0.254</v>
      </c>
      <c r="D138" s="73">
        <v>0.56299999999999994</v>
      </c>
      <c r="E138" s="73">
        <v>1.0169999999999999</v>
      </c>
      <c r="F138" s="81">
        <v>0.56299999999999994</v>
      </c>
      <c r="G138" s="81"/>
      <c r="H138" s="81">
        <v>1.5254999999999999</v>
      </c>
      <c r="I138" s="180"/>
      <c r="J138" s="192"/>
      <c r="K138" s="180"/>
      <c r="L138" s="193"/>
      <c r="M138" s="179"/>
      <c r="N138" s="180"/>
      <c r="O138" s="123"/>
      <c r="P138" s="123"/>
      <c r="Q138" s="120"/>
      <c r="R138" s="162"/>
      <c r="S138" s="122"/>
      <c r="T138" s="122"/>
      <c r="U138" s="125"/>
      <c r="V138" s="120"/>
      <c r="W138" s="120"/>
      <c r="X138" s="124"/>
      <c r="Y138" s="126"/>
      <c r="Z138" s="122"/>
      <c r="AA138" s="125"/>
      <c r="AB138" s="120"/>
      <c r="AC138" s="120"/>
      <c r="AD138" s="124"/>
      <c r="AE138" s="126"/>
      <c r="AF138" s="122"/>
      <c r="AG138" s="179"/>
      <c r="AH138" s="180"/>
      <c r="AI138" s="180"/>
      <c r="AJ138" s="124"/>
      <c r="AK138" s="126"/>
      <c r="AL138" s="127"/>
    </row>
    <row r="139" spans="1:38" x14ac:dyDescent="0.25">
      <c r="A139" s="218" t="s">
        <v>195</v>
      </c>
      <c r="B139" s="73">
        <v>0.123</v>
      </c>
      <c r="C139" s="73">
        <v>0.16</v>
      </c>
      <c r="D139" s="73">
        <v>0.16600000000000001</v>
      </c>
      <c r="E139" s="73">
        <v>0.41099999999999998</v>
      </c>
      <c r="F139" s="73">
        <v>0.23699999999999999</v>
      </c>
      <c r="G139" s="74"/>
      <c r="H139" s="81">
        <v>0.374</v>
      </c>
      <c r="I139" s="180"/>
      <c r="J139" s="192"/>
      <c r="K139" s="180"/>
      <c r="L139" s="179"/>
      <c r="M139" s="179"/>
      <c r="N139" s="180"/>
      <c r="O139" s="120"/>
      <c r="P139" s="123"/>
      <c r="Q139" s="120"/>
      <c r="R139" s="162"/>
      <c r="S139" s="122"/>
      <c r="T139" s="122"/>
      <c r="U139" s="125"/>
      <c r="V139" s="120"/>
      <c r="W139" s="120"/>
      <c r="X139" s="124"/>
      <c r="Y139" s="126"/>
      <c r="Z139" s="122"/>
      <c r="AA139" s="125"/>
      <c r="AB139" s="120"/>
      <c r="AC139" s="120"/>
      <c r="AD139" s="124"/>
      <c r="AE139" s="126"/>
      <c r="AF139" s="122"/>
      <c r="AG139" s="179"/>
      <c r="AH139" s="180"/>
      <c r="AI139" s="180"/>
      <c r="AJ139" s="124"/>
      <c r="AK139" s="126"/>
      <c r="AL139" s="127"/>
    </row>
    <row r="140" spans="1:38" x14ac:dyDescent="0.25">
      <c r="A140" s="163" t="s">
        <v>23</v>
      </c>
      <c r="B140" s="73">
        <v>0.126</v>
      </c>
      <c r="C140" s="73">
        <v>0.27400000000000002</v>
      </c>
      <c r="D140" s="73">
        <v>0.14299999999999999</v>
      </c>
      <c r="E140" s="73">
        <v>0.27400000000000002</v>
      </c>
      <c r="F140" s="73">
        <v>0.72499999999999998</v>
      </c>
      <c r="G140" s="74"/>
      <c r="H140" s="81">
        <v>0.42899999999999999</v>
      </c>
      <c r="I140" s="180">
        <v>1.2797542871768621</v>
      </c>
      <c r="J140" s="192">
        <v>0.63987714358843106</v>
      </c>
      <c r="K140" s="180">
        <v>0.21329238119614369</v>
      </c>
      <c r="L140" s="179">
        <v>2.5595085743537243</v>
      </c>
      <c r="M140" s="179">
        <v>1.2797542871768621</v>
      </c>
      <c r="N140" s="180">
        <v>0.42658476239228738</v>
      </c>
      <c r="O140" s="125">
        <v>1.2797542871768621</v>
      </c>
      <c r="P140" s="123">
        <v>1.2797542871768621</v>
      </c>
      <c r="Q140" s="120">
        <v>0.21329238119614369</v>
      </c>
      <c r="R140" s="124">
        <v>2.5595085743537243</v>
      </c>
      <c r="S140" s="126">
        <v>2.5595085743537243</v>
      </c>
      <c r="T140" s="129">
        <v>0.42658476239228738</v>
      </c>
      <c r="U140" s="125">
        <v>1.3698630136986301</v>
      </c>
      <c r="V140" s="120">
        <v>0.68493150684931503</v>
      </c>
      <c r="W140" s="120">
        <v>0.22831050228310501</v>
      </c>
      <c r="X140" s="124">
        <v>2.7397260273972601</v>
      </c>
      <c r="Y140" s="126">
        <v>1.3698630136986301</v>
      </c>
      <c r="Z140" s="122">
        <v>0.45662100456621002</v>
      </c>
      <c r="AA140" s="125">
        <v>1.4306151645207439</v>
      </c>
      <c r="AB140" s="120">
        <v>0.71530758226037194</v>
      </c>
      <c r="AC140" s="120">
        <v>0.23843586075345732</v>
      </c>
      <c r="AD140" s="124">
        <v>2.8612303290414878</v>
      </c>
      <c r="AE140" s="126">
        <v>1.4306151645207439</v>
      </c>
      <c r="AF140" s="122">
        <v>0.47687172150691465</v>
      </c>
      <c r="AG140" s="179">
        <v>3</v>
      </c>
      <c r="AH140" s="180">
        <v>1.5</v>
      </c>
      <c r="AI140" s="180">
        <v>0.5</v>
      </c>
      <c r="AJ140" s="181">
        <v>6</v>
      </c>
      <c r="AK140" s="182">
        <v>3</v>
      </c>
      <c r="AL140" s="183">
        <v>0.9537434430138293</v>
      </c>
    </row>
    <row r="141" spans="1:38" x14ac:dyDescent="0.25">
      <c r="A141" s="160" t="s">
        <v>22</v>
      </c>
      <c r="B141" s="73">
        <v>0.14000000000000001</v>
      </c>
      <c r="C141" s="73">
        <v>0.1</v>
      </c>
      <c r="D141" s="73">
        <v>0.12</v>
      </c>
      <c r="E141" s="73">
        <v>0.31</v>
      </c>
      <c r="F141" s="73">
        <v>0.18</v>
      </c>
      <c r="G141" s="74"/>
      <c r="H141" s="119">
        <v>0.32</v>
      </c>
      <c r="I141" s="180">
        <v>0.85005100306018366</v>
      </c>
      <c r="J141" s="192">
        <v>0.42502550153009183</v>
      </c>
      <c r="K141" s="180">
        <v>0.14167516717669729</v>
      </c>
      <c r="L141" s="179">
        <v>1.7001020061203673</v>
      </c>
      <c r="M141" s="179">
        <v>0.85005100306018366</v>
      </c>
      <c r="N141" s="180">
        <v>0.28335033435339457</v>
      </c>
      <c r="O141" s="120">
        <v>0.85005100306018366</v>
      </c>
      <c r="P141" s="123">
        <v>0.85005100306018366</v>
      </c>
      <c r="Q141" s="120">
        <v>0.14167516717669729</v>
      </c>
      <c r="R141" s="162">
        <v>1.7001020061203673</v>
      </c>
      <c r="S141" s="122">
        <v>1.7001020061203673</v>
      </c>
      <c r="T141" s="122">
        <v>0.28335033435339457</v>
      </c>
      <c r="U141" s="125">
        <v>0.5</v>
      </c>
      <c r="V141" s="120">
        <v>0.25</v>
      </c>
      <c r="W141" s="120">
        <v>8.3333333333333329E-2</v>
      </c>
      <c r="X141" s="124">
        <v>1</v>
      </c>
      <c r="Y141" s="126">
        <v>0.5</v>
      </c>
      <c r="Z141" s="122">
        <v>0.16666666666666666</v>
      </c>
      <c r="AA141" s="125">
        <v>1.5499070055796653</v>
      </c>
      <c r="AB141" s="120">
        <v>0.77495350278983266</v>
      </c>
      <c r="AC141" s="120">
        <v>0.25831783426327753</v>
      </c>
      <c r="AD141" s="124">
        <v>3.0998140111593306</v>
      </c>
      <c r="AE141" s="126">
        <v>1.5499070055796653</v>
      </c>
      <c r="AF141" s="122">
        <v>0.51663566852655507</v>
      </c>
      <c r="AG141" s="179">
        <v>1.6</v>
      </c>
      <c r="AH141" s="180">
        <v>0.8</v>
      </c>
      <c r="AI141" s="180">
        <v>0.26666666666666666</v>
      </c>
      <c r="AJ141" s="181">
        <v>3.2</v>
      </c>
      <c r="AK141" s="182">
        <v>1.6</v>
      </c>
      <c r="AL141" s="183">
        <v>0.53333333333333333</v>
      </c>
    </row>
    <row r="142" spans="1:38" x14ac:dyDescent="0.25">
      <c r="A142" s="160" t="s">
        <v>144</v>
      </c>
      <c r="B142" s="73">
        <v>0.14599999999999999</v>
      </c>
      <c r="C142" s="73">
        <v>5.7000000000000002E-2</v>
      </c>
      <c r="D142" s="73">
        <v>5.0999999999999997E-2</v>
      </c>
      <c r="E142" s="73">
        <v>0.32600000000000001</v>
      </c>
      <c r="F142" s="73">
        <v>0.26600000000000001</v>
      </c>
      <c r="G142" s="74"/>
      <c r="H142" s="119">
        <v>0.36499999999999999</v>
      </c>
      <c r="I142" s="184"/>
      <c r="J142" s="184"/>
      <c r="K142" s="184"/>
      <c r="L142" s="184"/>
      <c r="M142" s="184"/>
      <c r="N142" s="184"/>
      <c r="O142" s="110">
        <v>1.18</v>
      </c>
      <c r="P142" s="110">
        <v>1.18</v>
      </c>
      <c r="Q142" s="110">
        <v>0.2</v>
      </c>
      <c r="R142" s="128">
        <v>2.36</v>
      </c>
      <c r="S142" s="121">
        <v>2.36</v>
      </c>
      <c r="T142" s="121">
        <v>0.4</v>
      </c>
      <c r="U142" s="110">
        <v>0.28000000000000003</v>
      </c>
      <c r="V142" s="110">
        <v>0.14000000000000001</v>
      </c>
      <c r="W142" s="110">
        <v>0.05</v>
      </c>
      <c r="X142" s="162">
        <v>0.56000000000000005</v>
      </c>
      <c r="Y142" s="122">
        <v>0.28000000000000003</v>
      </c>
      <c r="Z142" s="122">
        <v>0.1</v>
      </c>
      <c r="AA142" s="110">
        <v>1.63</v>
      </c>
      <c r="AB142" s="110">
        <v>0.81499999999999995</v>
      </c>
      <c r="AC142" s="110">
        <v>0.27</v>
      </c>
      <c r="AD142" s="128">
        <v>3.26</v>
      </c>
      <c r="AE142" s="121">
        <v>1.63</v>
      </c>
      <c r="AF142" s="121">
        <v>0.54</v>
      </c>
      <c r="AG142" s="184"/>
      <c r="AH142" s="184"/>
      <c r="AI142" s="184"/>
      <c r="AJ142" s="181"/>
      <c r="AK142" s="182"/>
      <c r="AL142" s="183"/>
    </row>
    <row r="143" spans="1:38" x14ac:dyDescent="0.25">
      <c r="A143" s="158" t="s">
        <v>172</v>
      </c>
      <c r="B143" s="72">
        <v>0.14899999999999999</v>
      </c>
      <c r="C143" s="73">
        <v>0.35099999999999998</v>
      </c>
      <c r="D143" s="73">
        <v>0.26900000000000002</v>
      </c>
      <c r="E143" s="73">
        <v>0.54300000000000004</v>
      </c>
      <c r="F143" s="81">
        <v>0.443</v>
      </c>
      <c r="G143" s="74"/>
      <c r="H143" s="81">
        <v>0.81499999999999995</v>
      </c>
      <c r="I143" s="180"/>
      <c r="J143" s="192"/>
      <c r="K143" s="180"/>
      <c r="L143" s="179"/>
      <c r="M143" s="179"/>
      <c r="N143" s="180"/>
      <c r="O143" s="120">
        <v>1.75</v>
      </c>
      <c r="P143" s="123">
        <v>1.75</v>
      </c>
      <c r="Q143" s="120">
        <v>0.28999999999999998</v>
      </c>
      <c r="R143" s="162">
        <v>3.5</v>
      </c>
      <c r="S143" s="122">
        <v>3.5</v>
      </c>
      <c r="T143" s="122">
        <v>0.57999999999999996</v>
      </c>
      <c r="U143" s="120">
        <v>1.77</v>
      </c>
      <c r="V143" s="120">
        <v>0.88</v>
      </c>
      <c r="W143" s="120">
        <v>0.28999999999999998</v>
      </c>
      <c r="X143" s="162">
        <v>3.54</v>
      </c>
      <c r="Y143" s="122">
        <v>1.76</v>
      </c>
      <c r="Z143" s="122">
        <v>0.57999999999999996</v>
      </c>
      <c r="AA143" s="125">
        <v>2.71</v>
      </c>
      <c r="AB143" s="120">
        <v>1.3</v>
      </c>
      <c r="AC143" s="120">
        <v>0.45</v>
      </c>
      <c r="AD143" s="124">
        <v>5.4</v>
      </c>
      <c r="AE143" s="126">
        <v>2.6</v>
      </c>
      <c r="AF143" s="122">
        <v>0.9</v>
      </c>
      <c r="AG143" s="179"/>
      <c r="AH143" s="180"/>
      <c r="AI143" s="180"/>
      <c r="AJ143" s="181"/>
      <c r="AK143" s="182"/>
      <c r="AL143" s="183"/>
    </row>
    <row r="144" spans="1:38" x14ac:dyDescent="0.25">
      <c r="A144" s="154" t="s">
        <v>231</v>
      </c>
      <c r="B144" s="73">
        <v>0.14899999999999999</v>
      </c>
      <c r="C144" s="80">
        <v>0.44</v>
      </c>
      <c r="D144" s="73">
        <v>0.309</v>
      </c>
      <c r="E144" s="81">
        <v>0.70099999999999996</v>
      </c>
      <c r="F144" s="81">
        <v>0.309</v>
      </c>
      <c r="G144" s="81"/>
      <c r="H144" s="81">
        <v>1.0514999999999999</v>
      </c>
      <c r="I144" s="180"/>
      <c r="J144" s="192"/>
      <c r="K144" s="180"/>
      <c r="L144" s="179"/>
      <c r="M144" s="179"/>
      <c r="N144" s="180"/>
      <c r="O144" s="120"/>
      <c r="P144" s="123"/>
      <c r="Q144" s="120"/>
      <c r="R144" s="162"/>
      <c r="S144" s="122"/>
      <c r="T144" s="122"/>
      <c r="U144" s="125"/>
      <c r="V144" s="120"/>
      <c r="W144" s="120"/>
      <c r="X144" s="124"/>
      <c r="Y144" s="126"/>
      <c r="Z144" s="122"/>
      <c r="AA144" s="125"/>
      <c r="AB144" s="120"/>
      <c r="AC144" s="120"/>
      <c r="AD144" s="124"/>
      <c r="AE144" s="126"/>
      <c r="AF144" s="122"/>
      <c r="AG144" s="179"/>
      <c r="AH144" s="180"/>
      <c r="AI144" s="180"/>
      <c r="AJ144" s="124"/>
      <c r="AK144" s="126"/>
      <c r="AL144" s="127"/>
    </row>
    <row r="145" spans="1:38" x14ac:dyDescent="0.25">
      <c r="A145" s="158" t="s">
        <v>192</v>
      </c>
      <c r="B145" s="73">
        <v>0.151</v>
      </c>
      <c r="C145" s="73">
        <v>0.91100000000000003</v>
      </c>
      <c r="D145" s="81">
        <v>0.76800000000000002</v>
      </c>
      <c r="E145" s="81">
        <v>1.1719999999999999</v>
      </c>
      <c r="F145" s="81">
        <v>0.76800000000000002</v>
      </c>
      <c r="G145" s="74"/>
      <c r="H145" s="81">
        <v>1.758</v>
      </c>
      <c r="I145" s="184"/>
      <c r="J145" s="184"/>
      <c r="K145" s="184"/>
      <c r="L145" s="184"/>
      <c r="M145" s="184"/>
      <c r="N145" s="184"/>
      <c r="O145" s="110">
        <v>2.65</v>
      </c>
      <c r="P145" s="110">
        <v>2.65</v>
      </c>
      <c r="Q145" s="110">
        <v>0.44</v>
      </c>
      <c r="R145" s="128">
        <v>5.3</v>
      </c>
      <c r="S145" s="121">
        <v>5.3</v>
      </c>
      <c r="T145" s="121">
        <v>0.88</v>
      </c>
      <c r="U145" s="110">
        <v>4.55</v>
      </c>
      <c r="V145" s="110">
        <v>2.27</v>
      </c>
      <c r="W145" s="110">
        <v>0.76</v>
      </c>
      <c r="X145" s="128">
        <v>9.1</v>
      </c>
      <c r="Y145" s="121">
        <v>4.55</v>
      </c>
      <c r="Z145" s="121">
        <v>1.52</v>
      </c>
      <c r="AA145" s="110">
        <v>5.0999999999999996</v>
      </c>
      <c r="AB145" s="110">
        <v>2.5499999999999998</v>
      </c>
      <c r="AC145" s="110">
        <v>0.85</v>
      </c>
      <c r="AD145" s="128">
        <v>10.199999999999999</v>
      </c>
      <c r="AE145" s="121">
        <v>5.0999999999999996</v>
      </c>
      <c r="AF145" s="121">
        <v>1.7</v>
      </c>
      <c r="AG145" s="184"/>
      <c r="AH145" s="184"/>
      <c r="AI145" s="184"/>
      <c r="AJ145" s="121"/>
      <c r="AK145" s="121"/>
      <c r="AL145" s="216"/>
    </row>
    <row r="146" spans="1:38" x14ac:dyDescent="0.25">
      <c r="A146" s="158" t="s">
        <v>166</v>
      </c>
      <c r="B146" s="73">
        <v>0.16</v>
      </c>
      <c r="C146" s="73">
        <v>0.68899999999999995</v>
      </c>
      <c r="D146" s="73">
        <v>0.217</v>
      </c>
      <c r="E146" s="81">
        <v>0.95</v>
      </c>
      <c r="F146" s="81">
        <v>0.217</v>
      </c>
      <c r="G146" s="81"/>
      <c r="H146" s="81">
        <v>1.425</v>
      </c>
      <c r="I146" s="184"/>
      <c r="J146" s="192"/>
      <c r="K146" s="180"/>
      <c r="L146" s="184"/>
      <c r="M146" s="184"/>
      <c r="N146" s="180"/>
      <c r="O146" s="110">
        <v>2.56</v>
      </c>
      <c r="P146" s="123">
        <v>2.56</v>
      </c>
      <c r="Q146" s="120">
        <v>0.42</v>
      </c>
      <c r="R146" s="128">
        <v>5.12</v>
      </c>
      <c r="S146" s="121">
        <v>5.12</v>
      </c>
      <c r="T146" s="122">
        <v>0.84</v>
      </c>
      <c r="U146" s="125">
        <v>3.4</v>
      </c>
      <c r="V146" s="120">
        <v>1.7</v>
      </c>
      <c r="W146" s="120">
        <v>0.56999999999999995</v>
      </c>
      <c r="X146" s="124">
        <v>6.8</v>
      </c>
      <c r="Y146" s="126">
        <v>3.4</v>
      </c>
      <c r="Z146" s="122">
        <v>1.1399999999999999</v>
      </c>
      <c r="AA146" s="125">
        <v>4</v>
      </c>
      <c r="AB146" s="120">
        <v>2</v>
      </c>
      <c r="AC146" s="120">
        <v>0.66</v>
      </c>
      <c r="AD146" s="124">
        <v>8</v>
      </c>
      <c r="AE146" s="126">
        <v>4</v>
      </c>
      <c r="AF146" s="122">
        <v>1.32</v>
      </c>
      <c r="AG146" s="179"/>
      <c r="AH146" s="180"/>
      <c r="AI146" s="180"/>
      <c r="AJ146" s="181"/>
      <c r="AK146" s="182"/>
      <c r="AL146" s="183"/>
    </row>
    <row r="147" spans="1:38" x14ac:dyDescent="0.25">
      <c r="A147" s="158" t="s">
        <v>145</v>
      </c>
      <c r="B147" s="73">
        <v>0.16900000000000001</v>
      </c>
      <c r="C147" s="73">
        <v>0.52900000000000003</v>
      </c>
      <c r="D147" s="73">
        <v>0.54</v>
      </c>
      <c r="E147" s="81">
        <v>0.79</v>
      </c>
      <c r="F147" s="81">
        <v>0.54</v>
      </c>
      <c r="G147" s="74"/>
      <c r="H147" s="81">
        <v>0.81</v>
      </c>
      <c r="I147" s="180">
        <v>2.06</v>
      </c>
      <c r="J147" s="192">
        <v>1.03</v>
      </c>
      <c r="K147" s="180">
        <v>0.34300000000000003</v>
      </c>
      <c r="L147" s="179">
        <v>4.12</v>
      </c>
      <c r="M147" s="179">
        <v>2</v>
      </c>
      <c r="N147" s="180">
        <v>0.68</v>
      </c>
      <c r="O147" s="120">
        <v>2.4</v>
      </c>
      <c r="P147" s="123">
        <v>2.4</v>
      </c>
      <c r="Q147" s="120">
        <v>0.4</v>
      </c>
      <c r="R147" s="162">
        <v>4.8</v>
      </c>
      <c r="S147" s="122">
        <v>4.8</v>
      </c>
      <c r="T147" s="122">
        <v>0.8</v>
      </c>
      <c r="U147" s="125">
        <v>2.64</v>
      </c>
      <c r="V147" s="120">
        <v>1.3</v>
      </c>
      <c r="W147" s="120">
        <v>0.44</v>
      </c>
      <c r="X147" s="124">
        <v>5.2</v>
      </c>
      <c r="Y147" s="126">
        <v>2.6</v>
      </c>
      <c r="Z147" s="122">
        <v>0.88</v>
      </c>
      <c r="AA147" s="125">
        <v>3.2</v>
      </c>
      <c r="AB147" s="120">
        <v>1.6</v>
      </c>
      <c r="AC147" s="120">
        <v>0.53</v>
      </c>
      <c r="AD147" s="124">
        <v>6.4</v>
      </c>
      <c r="AE147" s="126">
        <v>3.2</v>
      </c>
      <c r="AF147" s="122">
        <v>1.06</v>
      </c>
      <c r="AG147" s="179">
        <v>10.4</v>
      </c>
      <c r="AH147" s="180">
        <v>5.3</v>
      </c>
      <c r="AI147" s="180">
        <v>1.72</v>
      </c>
      <c r="AJ147" s="181">
        <v>20.8</v>
      </c>
      <c r="AK147" s="182">
        <v>10.6</v>
      </c>
      <c r="AL147" s="183">
        <v>3.44</v>
      </c>
    </row>
    <row r="148" spans="1:38" x14ac:dyDescent="0.25">
      <c r="A148" s="163" t="s">
        <v>160</v>
      </c>
      <c r="B148" s="73">
        <v>0.17699999999999999</v>
      </c>
      <c r="C148" s="73">
        <v>0.371</v>
      </c>
      <c r="D148" s="73">
        <v>0.48299999999999998</v>
      </c>
      <c r="E148" s="81">
        <v>0.63200000000000001</v>
      </c>
      <c r="F148" s="81">
        <v>0.48299999999999998</v>
      </c>
      <c r="G148" s="74"/>
      <c r="H148" s="81">
        <v>0.94799999999999995</v>
      </c>
      <c r="I148" s="184"/>
      <c r="J148" s="184"/>
      <c r="K148" s="184"/>
      <c r="L148" s="184"/>
      <c r="M148" s="184"/>
      <c r="N148" s="184"/>
      <c r="O148" s="110"/>
      <c r="P148" s="110"/>
      <c r="Q148" s="110"/>
      <c r="R148" s="128"/>
      <c r="S148" s="121"/>
      <c r="T148" s="121"/>
      <c r="U148" s="110"/>
      <c r="V148" s="110"/>
      <c r="W148" s="110"/>
      <c r="X148" s="124"/>
      <c r="Y148" s="126"/>
      <c r="Z148" s="122"/>
      <c r="AA148" s="110"/>
      <c r="AB148" s="110"/>
      <c r="AC148" s="110"/>
      <c r="AD148" s="128"/>
      <c r="AE148" s="121"/>
      <c r="AF148" s="121"/>
      <c r="AG148" s="184"/>
      <c r="AH148" s="184"/>
      <c r="AI148" s="184"/>
      <c r="AJ148" s="181"/>
      <c r="AK148" s="182"/>
      <c r="AL148" s="183"/>
    </row>
    <row r="149" spans="1:38" x14ac:dyDescent="0.25">
      <c r="A149" s="218" t="s">
        <v>5</v>
      </c>
      <c r="B149" s="118">
        <v>0.191</v>
      </c>
      <c r="C149" s="118">
        <v>0.17399999999999999</v>
      </c>
      <c r="D149" s="73">
        <v>0.02</v>
      </c>
      <c r="E149" s="73">
        <v>0.45100000000000001</v>
      </c>
      <c r="F149" s="73">
        <v>0.34300000000000003</v>
      </c>
      <c r="G149" s="74"/>
      <c r="H149" s="81">
        <v>0.45800000000000002</v>
      </c>
      <c r="I149" s="180">
        <v>1.1304544426859597</v>
      </c>
      <c r="J149" s="192">
        <v>0.56522722134297987</v>
      </c>
      <c r="K149" s="180">
        <v>0.18840907378099328</v>
      </c>
      <c r="L149" s="193">
        <v>2.2609088853719195</v>
      </c>
      <c r="M149" s="179">
        <v>1.1304544426859597</v>
      </c>
      <c r="N149" s="180">
        <v>0.37681814756198656</v>
      </c>
      <c r="O149" s="120">
        <v>1.1304544426859597</v>
      </c>
      <c r="P149" s="123">
        <v>1.1304544426859597</v>
      </c>
      <c r="Q149" s="120">
        <v>0.18840907378099328</v>
      </c>
      <c r="R149" s="124">
        <v>2.2609088853719195</v>
      </c>
      <c r="S149" s="126">
        <v>2.2609088853719195</v>
      </c>
      <c r="T149" s="122">
        <v>0.37681814756198656</v>
      </c>
      <c r="U149" s="125">
        <v>0.8700191404210893</v>
      </c>
      <c r="V149" s="120">
        <v>0.43500957021054465</v>
      </c>
      <c r="W149" s="120">
        <v>0.14500319007018156</v>
      </c>
      <c r="X149" s="124">
        <v>1.7400382808421786</v>
      </c>
      <c r="Y149" s="126">
        <v>0.8700191404210893</v>
      </c>
      <c r="Z149" s="122">
        <v>0.29000638014036312</v>
      </c>
      <c r="AA149" s="125">
        <v>2.2552999548940007</v>
      </c>
      <c r="AB149" s="120">
        <v>1.1276499774470004</v>
      </c>
      <c r="AC149" s="120">
        <v>0.3758833258156668</v>
      </c>
      <c r="AD149" s="124">
        <v>4.5105999097880014</v>
      </c>
      <c r="AE149" s="126">
        <v>2.2552999548940007</v>
      </c>
      <c r="AF149" s="122">
        <v>0.7517666516313336</v>
      </c>
      <c r="AG149" s="179">
        <v>4.5105999097880014</v>
      </c>
      <c r="AH149" s="180">
        <v>2.2552999548940007</v>
      </c>
      <c r="AI149" s="180">
        <v>0.7517666516313336</v>
      </c>
      <c r="AJ149" s="181">
        <v>9.0211998195760028</v>
      </c>
      <c r="AK149" s="182">
        <v>4.5105999097880014</v>
      </c>
      <c r="AL149" s="183">
        <v>1.5035333032626672</v>
      </c>
    </row>
    <row r="150" spans="1:38" x14ac:dyDescent="0.25">
      <c r="A150" s="218" t="s">
        <v>3</v>
      </c>
      <c r="B150" s="118">
        <v>0.191</v>
      </c>
      <c r="C150" s="118">
        <v>0.22</v>
      </c>
      <c r="D150" s="73">
        <v>0.18</v>
      </c>
      <c r="E150" s="73">
        <v>0.48899999999999999</v>
      </c>
      <c r="F150" s="81">
        <v>0.32800000000000001</v>
      </c>
      <c r="G150" s="74"/>
      <c r="H150" s="81">
        <v>0.496</v>
      </c>
      <c r="I150" s="180">
        <v>1.3623978201634876</v>
      </c>
      <c r="J150" s="192">
        <v>0.68119891008174382</v>
      </c>
      <c r="K150" s="180">
        <v>0.22706630336058128</v>
      </c>
      <c r="L150" s="193">
        <v>2.7247956403269753</v>
      </c>
      <c r="M150" s="179">
        <v>1.3623978201634876</v>
      </c>
      <c r="N150" s="180">
        <v>0.45413260672116257</v>
      </c>
      <c r="O150" s="120">
        <v>1.41</v>
      </c>
      <c r="P150" s="123">
        <v>1.41</v>
      </c>
      <c r="Q150" s="120">
        <v>0.23</v>
      </c>
      <c r="R150" s="124">
        <v>2.8</v>
      </c>
      <c r="S150" s="126">
        <v>2.8</v>
      </c>
      <c r="T150" s="122">
        <v>0.46</v>
      </c>
      <c r="U150" s="125">
        <v>1.1001100110011002</v>
      </c>
      <c r="V150" s="120">
        <v>0.55005500550055009</v>
      </c>
      <c r="W150" s="120">
        <v>0.18335166850018336</v>
      </c>
      <c r="X150" s="124">
        <v>2.2002200220022003</v>
      </c>
      <c r="Y150" s="126">
        <v>1.1001100110011002</v>
      </c>
      <c r="Z150" s="122">
        <v>0.36670333700036672</v>
      </c>
      <c r="AA150" s="125">
        <v>2.4449877750611249</v>
      </c>
      <c r="AB150" s="120">
        <v>1.2224938875305624</v>
      </c>
      <c r="AC150" s="120">
        <v>0.40749796251018749</v>
      </c>
      <c r="AD150" s="124">
        <v>4.8899755501222497</v>
      </c>
      <c r="AE150" s="126">
        <v>2.4449877750611249</v>
      </c>
      <c r="AF150" s="122">
        <v>0.81499592502037499</v>
      </c>
      <c r="AG150" s="179">
        <v>4.8899755501222497</v>
      </c>
      <c r="AH150" s="180">
        <v>2.4449877750611249</v>
      </c>
      <c r="AI150" s="180">
        <v>0.81499592502037499</v>
      </c>
      <c r="AJ150" s="181">
        <v>9.7799511002444994</v>
      </c>
      <c r="AK150" s="182">
        <v>4.8899755501222497</v>
      </c>
      <c r="AL150" s="183">
        <v>1.62999185004075</v>
      </c>
    </row>
    <row r="151" spans="1:38" x14ac:dyDescent="0.25">
      <c r="A151" s="155" t="s">
        <v>130</v>
      </c>
      <c r="B151" s="73">
        <v>0.22</v>
      </c>
      <c r="C151" s="73">
        <v>0.183</v>
      </c>
      <c r="D151" s="73">
        <v>0.189</v>
      </c>
      <c r="E151" s="73">
        <v>0.42</v>
      </c>
      <c r="F151" s="81">
        <v>0.25900000000000001</v>
      </c>
      <c r="G151" s="74"/>
      <c r="H151" s="81">
        <v>0.42699999999999999</v>
      </c>
      <c r="I151" s="184">
        <v>1.25</v>
      </c>
      <c r="J151" s="191">
        <v>0.625</v>
      </c>
      <c r="K151" s="191">
        <v>0.20833333333333334</v>
      </c>
      <c r="L151" s="184">
        <v>2.5</v>
      </c>
      <c r="M151" s="184">
        <v>1.25</v>
      </c>
      <c r="N151" s="180">
        <v>0.41666666666666669</v>
      </c>
      <c r="O151" s="110">
        <v>1.25</v>
      </c>
      <c r="P151" s="110">
        <v>1.25</v>
      </c>
      <c r="Q151" s="120">
        <v>0.20833333333333334</v>
      </c>
      <c r="R151" s="128">
        <v>2.5</v>
      </c>
      <c r="S151" s="121">
        <v>2.5</v>
      </c>
      <c r="T151" s="121">
        <v>0.42</v>
      </c>
      <c r="U151" s="125">
        <v>0.91</v>
      </c>
      <c r="V151" s="110">
        <v>0.45</v>
      </c>
      <c r="W151" s="120">
        <v>0.15</v>
      </c>
      <c r="X151" s="124">
        <v>1.8</v>
      </c>
      <c r="Y151" s="126">
        <v>0.9</v>
      </c>
      <c r="Z151" s="122">
        <v>0.3</v>
      </c>
      <c r="AA151" s="110">
        <v>2.1</v>
      </c>
      <c r="AB151" s="110">
        <v>1.05</v>
      </c>
      <c r="AC151" s="120">
        <v>0.35</v>
      </c>
      <c r="AD151" s="124">
        <v>4.2</v>
      </c>
      <c r="AE151" s="126">
        <v>2.1</v>
      </c>
      <c r="AF151" s="122">
        <v>0.7</v>
      </c>
      <c r="AG151" s="184">
        <v>4.2</v>
      </c>
      <c r="AH151" s="184">
        <v>2.1</v>
      </c>
      <c r="AI151" s="179">
        <v>0.7</v>
      </c>
      <c r="AJ151" s="181">
        <v>8.4</v>
      </c>
      <c r="AK151" s="182">
        <v>4.2</v>
      </c>
      <c r="AL151" s="183">
        <v>1.4</v>
      </c>
    </row>
    <row r="152" spans="1:38" x14ac:dyDescent="0.25">
      <c r="A152" s="220" t="s">
        <v>78</v>
      </c>
      <c r="B152" s="73">
        <v>0.22</v>
      </c>
      <c r="C152" s="73">
        <v>0.38300000000000001</v>
      </c>
      <c r="D152" s="73">
        <v>0.249</v>
      </c>
      <c r="E152" s="73">
        <v>1.036</v>
      </c>
      <c r="F152" s="81">
        <v>0.249</v>
      </c>
      <c r="G152" s="74"/>
      <c r="H152" s="81">
        <v>1.036</v>
      </c>
      <c r="I152" s="180">
        <v>1.5873015873015872</v>
      </c>
      <c r="J152" s="191">
        <v>0.79365079365079361</v>
      </c>
      <c r="K152" s="180">
        <v>0.26455026455026454</v>
      </c>
      <c r="L152" s="179">
        <v>3.1746031746031744</v>
      </c>
      <c r="M152" s="179">
        <v>1.5873015873015872</v>
      </c>
      <c r="N152" s="180">
        <v>0.52910052910052907</v>
      </c>
      <c r="O152" s="120">
        <v>2.1</v>
      </c>
      <c r="P152" s="123">
        <v>2.1</v>
      </c>
      <c r="Q152" s="120">
        <v>0.35</v>
      </c>
      <c r="R152" s="162">
        <v>4.2</v>
      </c>
      <c r="S152" s="122">
        <v>4.2</v>
      </c>
      <c r="T152" s="122">
        <v>0.7</v>
      </c>
      <c r="U152" s="125">
        <v>1.9</v>
      </c>
      <c r="V152" s="120">
        <v>0.85</v>
      </c>
      <c r="W152" s="120">
        <v>0.32</v>
      </c>
      <c r="X152" s="124">
        <v>3.8</v>
      </c>
      <c r="Y152" s="126">
        <v>1.9</v>
      </c>
      <c r="Z152" s="122">
        <v>0.64</v>
      </c>
      <c r="AA152" s="125">
        <v>5.1813471502590671</v>
      </c>
      <c r="AB152" s="120">
        <v>2.5906735751295336</v>
      </c>
      <c r="AC152" s="120">
        <v>0.86355785837651122</v>
      </c>
      <c r="AD152" s="124">
        <v>10.362694300518134</v>
      </c>
      <c r="AE152" s="126">
        <v>5.1813471502590671</v>
      </c>
      <c r="AF152" s="122">
        <v>1.7271157167530224</v>
      </c>
      <c r="AG152" s="179">
        <v>10.37344398340249</v>
      </c>
      <c r="AH152" s="180">
        <v>5.186721991701245</v>
      </c>
      <c r="AI152" s="180">
        <v>1.7289073305670817</v>
      </c>
      <c r="AJ152" s="181">
        <v>20.74688796680498</v>
      </c>
      <c r="AK152" s="182">
        <v>10.37344398340249</v>
      </c>
      <c r="AL152" s="183">
        <v>3.4578146611341634</v>
      </c>
    </row>
    <row r="153" spans="1:38" x14ac:dyDescent="0.25">
      <c r="A153" s="158" t="s">
        <v>6</v>
      </c>
      <c r="B153" s="118">
        <v>0.223</v>
      </c>
      <c r="C153" s="118">
        <v>0.309</v>
      </c>
      <c r="D153" s="73">
        <v>0.45100000000000001</v>
      </c>
      <c r="E153" s="81">
        <v>0.56999999999999995</v>
      </c>
      <c r="F153" s="81">
        <v>0.45100000000000001</v>
      </c>
      <c r="G153" s="130"/>
      <c r="H153" s="81">
        <v>0.85499999999999998</v>
      </c>
      <c r="I153" s="180">
        <v>1.75</v>
      </c>
      <c r="J153" s="192">
        <v>0.9</v>
      </c>
      <c r="K153" s="180">
        <v>0.3</v>
      </c>
      <c r="L153" s="180">
        <v>3.5</v>
      </c>
      <c r="M153" s="180">
        <v>1.8</v>
      </c>
      <c r="N153" s="180">
        <v>0.6</v>
      </c>
      <c r="O153" s="120">
        <v>1.75</v>
      </c>
      <c r="P153" s="166">
        <v>1.75</v>
      </c>
      <c r="Q153" s="120">
        <v>0.3</v>
      </c>
      <c r="R153" s="162">
        <v>3.5</v>
      </c>
      <c r="S153" s="122">
        <v>3.5</v>
      </c>
      <c r="T153" s="122">
        <v>0.6</v>
      </c>
      <c r="U153" s="125">
        <v>1.5451174289245984</v>
      </c>
      <c r="V153" s="120">
        <v>0.77255871446229918</v>
      </c>
      <c r="W153" s="120">
        <v>0.25751957148743304</v>
      </c>
      <c r="X153" s="124">
        <v>3.0902348578491967</v>
      </c>
      <c r="Y153" s="126">
        <v>1.5451174289245984</v>
      </c>
      <c r="Z153" s="122">
        <v>0.51503914297486608</v>
      </c>
      <c r="AA153" s="125">
        <v>2.1</v>
      </c>
      <c r="AB153" s="120">
        <v>1.05</v>
      </c>
      <c r="AC153" s="120">
        <v>0.35</v>
      </c>
      <c r="AD153" s="124">
        <v>4.2</v>
      </c>
      <c r="AE153" s="126">
        <v>2.1</v>
      </c>
      <c r="AF153" s="122">
        <v>0.7</v>
      </c>
      <c r="AG153" s="179">
        <v>6.25</v>
      </c>
      <c r="AH153" s="180">
        <v>3.125</v>
      </c>
      <c r="AI153" s="180">
        <v>1.0416666666666667</v>
      </c>
      <c r="AJ153" s="181">
        <v>12.5</v>
      </c>
      <c r="AK153" s="182">
        <v>6.25</v>
      </c>
      <c r="AL153" s="183">
        <v>2.0833333333333335</v>
      </c>
    </row>
    <row r="154" spans="1:38" x14ac:dyDescent="0.25">
      <c r="A154" s="163" t="s">
        <v>4</v>
      </c>
      <c r="B154" s="118">
        <v>0.22900000000000001</v>
      </c>
      <c r="C154" s="118">
        <v>0.33700000000000002</v>
      </c>
      <c r="D154" s="73">
        <v>1.0429999999999999</v>
      </c>
      <c r="E154" s="81">
        <v>0.59799999999999998</v>
      </c>
      <c r="F154" s="81">
        <v>1.0429999999999999</v>
      </c>
      <c r="G154" s="74"/>
      <c r="H154" s="81">
        <v>0.89700000000000002</v>
      </c>
      <c r="I154" s="180">
        <v>2.2232103156958649</v>
      </c>
      <c r="J154" s="192">
        <v>1.1116051578479325</v>
      </c>
      <c r="K154" s="180">
        <v>0.37053505261597747</v>
      </c>
      <c r="L154" s="193">
        <v>4.4464206313917298</v>
      </c>
      <c r="M154" s="179">
        <v>2.2232103156958649</v>
      </c>
      <c r="N154" s="180">
        <v>0.74107010523195493</v>
      </c>
      <c r="O154" s="120">
        <v>3.5</v>
      </c>
      <c r="P154" s="123">
        <v>3.5</v>
      </c>
      <c r="Q154" s="120">
        <v>1.7</v>
      </c>
      <c r="R154" s="124">
        <v>7</v>
      </c>
      <c r="S154" s="126">
        <v>7</v>
      </c>
      <c r="T154" s="122">
        <v>3.5</v>
      </c>
      <c r="U154" s="125">
        <v>1.7</v>
      </c>
      <c r="V154" s="120">
        <v>0.85</v>
      </c>
      <c r="W154" s="120">
        <v>0.28000000000000003</v>
      </c>
      <c r="X154" s="124">
        <v>3.4</v>
      </c>
      <c r="Y154" s="126">
        <v>1.7</v>
      </c>
      <c r="Z154" s="122">
        <v>0.56000000000000005</v>
      </c>
      <c r="AA154" s="125">
        <v>5</v>
      </c>
      <c r="AB154" s="120">
        <v>2.5</v>
      </c>
      <c r="AC154" s="120">
        <v>0.83</v>
      </c>
      <c r="AD154" s="124">
        <v>10</v>
      </c>
      <c r="AE154" s="126">
        <v>5</v>
      </c>
      <c r="AF154" s="122">
        <v>1.66</v>
      </c>
      <c r="AG154" s="179">
        <v>12.5</v>
      </c>
      <c r="AH154" s="180">
        <v>6.25</v>
      </c>
      <c r="AI154" s="180">
        <v>2.0833333333333335</v>
      </c>
      <c r="AJ154" s="181">
        <v>25</v>
      </c>
      <c r="AK154" s="182">
        <v>12.5</v>
      </c>
      <c r="AL154" s="183">
        <v>4.166666666666667</v>
      </c>
    </row>
    <row r="155" spans="1:38" x14ac:dyDescent="0.25">
      <c r="A155" s="229" t="s">
        <v>200</v>
      </c>
      <c r="B155" s="73">
        <v>0.24299999999999999</v>
      </c>
      <c r="C155" s="73">
        <v>0.96299999999999997</v>
      </c>
      <c r="D155" s="73">
        <v>0.88200000000000001</v>
      </c>
      <c r="E155" s="73">
        <v>1.64</v>
      </c>
      <c r="F155" s="81">
        <v>0.88200000000000001</v>
      </c>
      <c r="G155" s="81"/>
      <c r="H155" s="81">
        <v>2.46</v>
      </c>
      <c r="I155" s="180"/>
      <c r="J155" s="192"/>
      <c r="K155" s="180"/>
      <c r="L155" s="180"/>
      <c r="M155" s="180"/>
      <c r="N155" s="180"/>
      <c r="O155" s="125"/>
      <c r="P155" s="123"/>
      <c r="Q155" s="120"/>
      <c r="R155" s="124"/>
      <c r="S155" s="126"/>
      <c r="T155" s="122"/>
      <c r="U155" s="125"/>
      <c r="V155" s="120"/>
      <c r="W155" s="120"/>
      <c r="X155" s="124"/>
      <c r="Y155" s="126"/>
      <c r="Z155" s="122"/>
      <c r="AA155" s="125"/>
      <c r="AB155" s="120"/>
      <c r="AC155" s="120"/>
      <c r="AD155" s="124"/>
      <c r="AE155" s="126"/>
      <c r="AF155" s="122"/>
      <c r="AG155" s="179"/>
      <c r="AH155" s="180"/>
      <c r="AI155" s="180"/>
      <c r="AJ155" s="124"/>
      <c r="AK155" s="126"/>
      <c r="AL155" s="127"/>
    </row>
    <row r="156" spans="1:38" x14ac:dyDescent="0.25">
      <c r="A156" s="158" t="s">
        <v>7</v>
      </c>
      <c r="B156" s="256">
        <v>0.27600000000000002</v>
      </c>
      <c r="C156" s="118">
        <v>0.98899999999999999</v>
      </c>
      <c r="D156" s="81">
        <v>0.84599999999999997</v>
      </c>
      <c r="E156" s="81">
        <v>1.25</v>
      </c>
      <c r="F156" s="81">
        <v>0.84599999999999997</v>
      </c>
      <c r="G156" s="74"/>
      <c r="H156" s="81">
        <v>1.875</v>
      </c>
      <c r="I156" s="184">
        <v>2.5</v>
      </c>
      <c r="J156" s="192">
        <v>1.25</v>
      </c>
      <c r="K156" s="180">
        <v>0.41666666666666669</v>
      </c>
      <c r="L156" s="184">
        <v>5</v>
      </c>
      <c r="M156" s="184">
        <v>2.5</v>
      </c>
      <c r="N156" s="180">
        <v>0.83333333333333337</v>
      </c>
      <c r="O156" s="110">
        <v>4.3</v>
      </c>
      <c r="P156" s="123">
        <v>4.3</v>
      </c>
      <c r="Q156" s="120">
        <v>0.71</v>
      </c>
      <c r="R156" s="128">
        <v>8.6</v>
      </c>
      <c r="S156" s="121">
        <v>8.6</v>
      </c>
      <c r="T156" s="122">
        <v>1.4</v>
      </c>
      <c r="U156" s="125">
        <v>4.9455984174085064</v>
      </c>
      <c r="V156" s="120">
        <v>2.4727992087042532</v>
      </c>
      <c r="W156" s="120">
        <v>0.82426640290141773</v>
      </c>
      <c r="X156" s="124">
        <v>9.8911968348170127</v>
      </c>
      <c r="Y156" s="126">
        <v>4.9455984174085064</v>
      </c>
      <c r="Z156" s="122">
        <v>1.6485328058028355</v>
      </c>
      <c r="AA156" s="125">
        <v>5.5</v>
      </c>
      <c r="AB156" s="120">
        <v>2.75</v>
      </c>
      <c r="AC156" s="120">
        <v>0.92</v>
      </c>
      <c r="AD156" s="124">
        <v>11</v>
      </c>
      <c r="AE156" s="126">
        <v>5.5</v>
      </c>
      <c r="AF156" s="122">
        <v>1.84</v>
      </c>
      <c r="AG156" s="179">
        <v>19.801980198019802</v>
      </c>
      <c r="AH156" s="180">
        <v>9.9009900990099009</v>
      </c>
      <c r="AI156" s="180">
        <v>3.3003300330033003</v>
      </c>
      <c r="AJ156" s="181">
        <v>39.603960396039604</v>
      </c>
      <c r="AK156" s="182">
        <v>19.801980198019802</v>
      </c>
      <c r="AL156" s="183">
        <v>6.6006600660066006</v>
      </c>
    </row>
    <row r="157" spans="1:38" x14ac:dyDescent="0.25">
      <c r="A157" s="218" t="s">
        <v>168</v>
      </c>
      <c r="B157" s="72">
        <v>0.35699999999999998</v>
      </c>
      <c r="C157" s="73">
        <v>0.33600000000000002</v>
      </c>
      <c r="D157" s="73">
        <v>0.28599999999999998</v>
      </c>
      <c r="E157" s="81">
        <v>0.59699999999999998</v>
      </c>
      <c r="F157" s="81">
        <v>0.46200000000000002</v>
      </c>
      <c r="G157" s="74"/>
      <c r="H157" s="81">
        <v>0.64700000000000002</v>
      </c>
      <c r="I157" s="180">
        <v>1.6334531198954589</v>
      </c>
      <c r="J157" s="192">
        <v>0.81672655994772947</v>
      </c>
      <c r="K157" s="180">
        <v>0.27224218664924316</v>
      </c>
      <c r="L157" s="180">
        <v>3.2669062397909179</v>
      </c>
      <c r="M157" s="180">
        <v>1.6334531198954589</v>
      </c>
      <c r="N157" s="180">
        <v>0.54448437329848631</v>
      </c>
      <c r="O157" s="125">
        <v>1.6334531198954589</v>
      </c>
      <c r="P157" s="123">
        <v>1.6334531198954589</v>
      </c>
      <c r="Q157" s="120">
        <v>0.27224218664924316</v>
      </c>
      <c r="R157" s="124">
        <v>3.2669062397909179</v>
      </c>
      <c r="S157" s="126">
        <v>3.2669062397909179</v>
      </c>
      <c r="T157" s="122">
        <v>0.54448437329848631</v>
      </c>
      <c r="U157" s="125">
        <v>1.6852039096730704</v>
      </c>
      <c r="V157" s="120">
        <v>0.84260195483653522</v>
      </c>
      <c r="W157" s="120">
        <v>0.28086731827884509</v>
      </c>
      <c r="X157" s="124">
        <v>3.3704078193461409</v>
      </c>
      <c r="Y157" s="126">
        <v>1.6852039096730704</v>
      </c>
      <c r="Z157" s="122">
        <v>0.56173463655769018</v>
      </c>
      <c r="AA157" s="125">
        <v>3.3333333333333335</v>
      </c>
      <c r="AB157" s="120">
        <v>1.6666666666666667</v>
      </c>
      <c r="AC157" s="120">
        <v>0.55555555555555558</v>
      </c>
      <c r="AD157" s="124">
        <v>6.666666666666667</v>
      </c>
      <c r="AE157" s="126">
        <v>3.3333333333333335</v>
      </c>
      <c r="AF157" s="122">
        <v>1.1111111111111112</v>
      </c>
      <c r="AG157" s="179">
        <v>6.666666666666667</v>
      </c>
      <c r="AH157" s="180">
        <v>3.3333333333333335</v>
      </c>
      <c r="AI157" s="180">
        <v>1.1111111111111112</v>
      </c>
      <c r="AJ157" s="181">
        <v>13.333333333333334</v>
      </c>
      <c r="AK157" s="182">
        <v>6.666666666666667</v>
      </c>
      <c r="AL157" s="183">
        <v>2.2222222222222223</v>
      </c>
    </row>
    <row r="158" spans="1:38" x14ac:dyDescent="0.25">
      <c r="A158" s="163" t="s">
        <v>8</v>
      </c>
      <c r="B158" s="256">
        <v>0.377</v>
      </c>
      <c r="C158" s="118">
        <v>1.077</v>
      </c>
      <c r="D158" s="81">
        <v>0.93400000000000005</v>
      </c>
      <c r="E158" s="81">
        <v>1.3380000000000001</v>
      </c>
      <c r="F158" s="81">
        <v>0.93400000000000005</v>
      </c>
      <c r="G158" s="74"/>
      <c r="H158" s="81">
        <v>2.0070000000000001</v>
      </c>
      <c r="I158" s="180">
        <v>3.6363636363636362</v>
      </c>
      <c r="J158" s="192">
        <v>1.8181818181818181</v>
      </c>
      <c r="K158" s="180">
        <v>0.60606060606060608</v>
      </c>
      <c r="L158" s="179">
        <v>7.2727272727272725</v>
      </c>
      <c r="M158" s="179">
        <v>3.6363636363636362</v>
      </c>
      <c r="N158" s="180">
        <v>1.2121212121212122</v>
      </c>
      <c r="O158" s="120">
        <v>4.75</v>
      </c>
      <c r="P158" s="123">
        <v>4.75</v>
      </c>
      <c r="Q158" s="120">
        <v>0.8</v>
      </c>
      <c r="R158" s="162">
        <v>9.5</v>
      </c>
      <c r="S158" s="122">
        <v>9.5</v>
      </c>
      <c r="T158" s="122">
        <v>1.6</v>
      </c>
      <c r="U158" s="125">
        <v>5.3879310344827589</v>
      </c>
      <c r="V158" s="120">
        <v>2.6939655172413794</v>
      </c>
      <c r="W158" s="120">
        <v>0.89798850574712652</v>
      </c>
      <c r="X158" s="124">
        <v>10.775862068965518</v>
      </c>
      <c r="Y158" s="126">
        <v>5.3879310344827589</v>
      </c>
      <c r="Z158" s="122">
        <v>1.795977011494253</v>
      </c>
      <c r="AA158" s="125">
        <v>5.9</v>
      </c>
      <c r="AB158" s="120">
        <v>2.4500000000000002</v>
      </c>
      <c r="AC158" s="120">
        <v>0.99</v>
      </c>
      <c r="AD158" s="124">
        <v>11.8</v>
      </c>
      <c r="AE158" s="126">
        <v>5.9</v>
      </c>
      <c r="AF158" s="122">
        <v>2</v>
      </c>
      <c r="AG158" s="179">
        <v>20</v>
      </c>
      <c r="AH158" s="180">
        <v>10</v>
      </c>
      <c r="AI158" s="180">
        <v>3.3333333333333335</v>
      </c>
      <c r="AJ158" s="181">
        <v>40</v>
      </c>
      <c r="AK158" s="182">
        <v>20</v>
      </c>
      <c r="AL158" s="183">
        <v>6.666666666666667</v>
      </c>
    </row>
    <row r="159" spans="1:38" x14ac:dyDescent="0.25">
      <c r="A159" s="255" t="s">
        <v>183</v>
      </c>
      <c r="B159" s="84">
        <v>0.72299999999999998</v>
      </c>
      <c r="C159" s="167"/>
      <c r="D159" s="81"/>
      <c r="E159" s="81"/>
      <c r="F159" s="81"/>
      <c r="G159" s="81"/>
      <c r="H159" s="81"/>
      <c r="I159" s="180"/>
      <c r="J159" s="192"/>
      <c r="K159" s="180"/>
      <c r="L159" s="179"/>
      <c r="M159" s="179"/>
      <c r="N159" s="180"/>
      <c r="O159" s="120"/>
      <c r="P159" s="123"/>
      <c r="Q159" s="120"/>
      <c r="R159" s="162"/>
      <c r="S159" s="122"/>
      <c r="T159" s="122"/>
      <c r="U159" s="125"/>
      <c r="V159" s="120"/>
      <c r="W159" s="120"/>
      <c r="X159" s="124"/>
      <c r="Y159" s="126"/>
      <c r="Z159" s="122"/>
      <c r="AA159" s="125"/>
      <c r="AB159" s="120"/>
      <c r="AC159" s="120"/>
      <c r="AD159" s="124"/>
      <c r="AE159" s="126"/>
      <c r="AF159" s="122"/>
      <c r="AG159" s="179"/>
      <c r="AH159" s="180"/>
      <c r="AI159" s="180"/>
      <c r="AJ159" s="181"/>
      <c r="AK159" s="182"/>
      <c r="AL159" s="183"/>
    </row>
    <row r="160" spans="1:38" x14ac:dyDescent="0.25">
      <c r="A160" s="220" t="s">
        <v>169</v>
      </c>
      <c r="B160" s="73">
        <v>0.74</v>
      </c>
      <c r="C160" s="167"/>
      <c r="D160" s="81"/>
      <c r="E160" s="81"/>
      <c r="F160" s="81"/>
      <c r="G160" s="81"/>
      <c r="H160" s="81"/>
      <c r="I160" s="180"/>
      <c r="J160" s="192"/>
      <c r="K160" s="180"/>
      <c r="L160" s="179"/>
      <c r="M160" s="179"/>
      <c r="N160" s="180"/>
      <c r="O160" s="120"/>
      <c r="P160" s="123"/>
      <c r="Q160" s="120"/>
      <c r="R160" s="162"/>
      <c r="S160" s="122"/>
      <c r="T160" s="122"/>
      <c r="U160" s="125"/>
      <c r="V160" s="120"/>
      <c r="W160" s="120"/>
      <c r="X160" s="124"/>
      <c r="Y160" s="126"/>
      <c r="Z160" s="122"/>
      <c r="AA160" s="125"/>
      <c r="AB160" s="120"/>
      <c r="AC160" s="120"/>
      <c r="AD160" s="124"/>
      <c r="AE160" s="126"/>
      <c r="AF160" s="122"/>
      <c r="AG160" s="179"/>
      <c r="AH160" s="180"/>
      <c r="AI160" s="180"/>
      <c r="AJ160" s="181"/>
      <c r="AK160" s="182"/>
      <c r="AL160" s="183"/>
    </row>
    <row r="161" spans="1:38" x14ac:dyDescent="0.25">
      <c r="A161" s="169" t="s">
        <v>167</v>
      </c>
      <c r="B161" s="73">
        <v>0.90300000000000002</v>
      </c>
      <c r="C161" s="167"/>
      <c r="D161" s="81"/>
      <c r="E161" s="81"/>
      <c r="F161" s="81"/>
      <c r="G161" s="81"/>
      <c r="H161" s="81"/>
      <c r="I161" s="180"/>
      <c r="J161" s="192"/>
      <c r="K161" s="180"/>
      <c r="L161" s="179"/>
      <c r="M161" s="179"/>
      <c r="N161" s="180"/>
      <c r="O161" s="120"/>
      <c r="P161" s="123"/>
      <c r="Q161" s="120"/>
      <c r="R161" s="162"/>
      <c r="S161" s="122"/>
      <c r="T161" s="122"/>
      <c r="U161" s="125"/>
      <c r="V161" s="120"/>
      <c r="W161" s="120"/>
      <c r="X161" s="124"/>
      <c r="Y161" s="126"/>
      <c r="Z161" s="122"/>
      <c r="AA161" s="125"/>
      <c r="AB161" s="120"/>
      <c r="AC161" s="120"/>
      <c r="AD161" s="124"/>
      <c r="AE161" s="126"/>
      <c r="AF161" s="122"/>
      <c r="AG161" s="179"/>
      <c r="AH161" s="180"/>
      <c r="AI161" s="180"/>
      <c r="AJ161" s="181"/>
      <c r="AK161" s="182"/>
      <c r="AL161" s="183"/>
    </row>
    <row r="162" spans="1:38" x14ac:dyDescent="0.25">
      <c r="A162" s="153" t="s">
        <v>203</v>
      </c>
      <c r="B162" s="73">
        <v>0.997</v>
      </c>
      <c r="C162" s="167"/>
      <c r="D162" s="81"/>
      <c r="E162" s="81"/>
      <c r="F162" s="81"/>
      <c r="G162" s="81"/>
      <c r="H162" s="81"/>
      <c r="I162" s="180"/>
      <c r="J162" s="192"/>
      <c r="K162" s="180"/>
      <c r="L162" s="180"/>
      <c r="M162" s="180"/>
      <c r="N162" s="180"/>
      <c r="O162" s="125"/>
      <c r="P162" s="123"/>
      <c r="Q162" s="120"/>
      <c r="R162" s="124"/>
      <c r="S162" s="126"/>
      <c r="T162" s="122"/>
      <c r="U162" s="125"/>
      <c r="V162" s="120"/>
      <c r="W162" s="120"/>
      <c r="X162" s="124"/>
      <c r="Y162" s="126"/>
      <c r="Z162" s="122"/>
      <c r="AA162" s="125"/>
      <c r="AB162" s="120"/>
      <c r="AC162" s="120"/>
      <c r="AD162" s="124"/>
      <c r="AE162" s="126"/>
      <c r="AF162" s="122"/>
      <c r="AG162" s="179"/>
      <c r="AH162" s="180"/>
      <c r="AI162" s="180"/>
      <c r="AJ162" s="124"/>
      <c r="AK162" s="126"/>
      <c r="AL162" s="127"/>
    </row>
    <row r="163" spans="1:38" x14ac:dyDescent="0.25">
      <c r="A163" s="155" t="s">
        <v>204</v>
      </c>
      <c r="B163" s="73">
        <v>2.0339999999999998</v>
      </c>
      <c r="C163" s="167"/>
      <c r="D163" s="81"/>
      <c r="E163" s="81"/>
      <c r="F163" s="81"/>
      <c r="G163" s="81"/>
      <c r="H163" s="81"/>
      <c r="I163" s="180"/>
      <c r="J163" s="192"/>
      <c r="K163" s="180"/>
      <c r="L163" s="180"/>
      <c r="M163" s="180"/>
      <c r="N163" s="180"/>
      <c r="O163" s="125"/>
      <c r="P163" s="123"/>
      <c r="Q163" s="120"/>
      <c r="R163" s="124"/>
      <c r="S163" s="126"/>
      <c r="T163" s="122"/>
      <c r="U163" s="125"/>
      <c r="V163" s="120"/>
      <c r="W163" s="120"/>
      <c r="X163" s="124"/>
      <c r="Y163" s="126"/>
      <c r="Z163" s="122"/>
      <c r="AA163" s="125"/>
      <c r="AB163" s="120"/>
      <c r="AC163" s="120"/>
      <c r="AD163" s="124"/>
      <c r="AE163" s="126"/>
      <c r="AF163" s="122"/>
      <c r="AG163" s="179"/>
      <c r="AH163" s="180"/>
      <c r="AI163" s="180"/>
      <c r="AJ163" s="124"/>
      <c r="AK163" s="126"/>
      <c r="AL163" s="127"/>
    </row>
    <row r="164" spans="1:38" x14ac:dyDescent="0.25">
      <c r="A164" s="131"/>
      <c r="B164" s="132"/>
      <c r="C164" s="132"/>
      <c r="D164" s="132"/>
      <c r="E164" s="132"/>
      <c r="F164" s="132"/>
      <c r="G164" s="133"/>
      <c r="H164" s="132"/>
      <c r="I164" s="195"/>
      <c r="J164" s="195"/>
      <c r="K164" s="195"/>
      <c r="L164" s="195"/>
      <c r="M164" s="195"/>
      <c r="N164" s="195"/>
      <c r="O164" s="134"/>
      <c r="P164" s="134"/>
      <c r="Q164" s="134"/>
      <c r="R164" s="173"/>
      <c r="S164" s="135"/>
      <c r="T164" s="135"/>
      <c r="U164" s="134"/>
      <c r="V164" s="134"/>
      <c r="W164" s="134"/>
      <c r="X164" s="135"/>
      <c r="Y164" s="135"/>
      <c r="Z164" s="135"/>
      <c r="AA164" s="134"/>
      <c r="AB164" s="134"/>
      <c r="AC164" s="134"/>
      <c r="AD164" s="173"/>
      <c r="AE164" s="135"/>
      <c r="AF164" s="135"/>
      <c r="AG164" s="134"/>
      <c r="AH164" s="134"/>
      <c r="AI164" s="134"/>
      <c r="AJ164" s="135"/>
      <c r="AK164" s="135"/>
      <c r="AL164" s="136"/>
    </row>
    <row r="165" spans="1:38" x14ac:dyDescent="0.25">
      <c r="A165" s="137" t="s">
        <v>120</v>
      </c>
      <c r="B165" s="138">
        <f>AVERAGE(B109:B158)</f>
        <v>0.107852</v>
      </c>
      <c r="C165" s="138">
        <f t="shared" ref="C165:H165" si="0">AVERAGE(C109:C158)</f>
        <v>0.32266</v>
      </c>
      <c r="D165" s="138">
        <f t="shared" si="0"/>
        <v>0.27470833333333328</v>
      </c>
      <c r="E165" s="138">
        <f>AVERAGE(E109:E158)</f>
        <v>0.59200000000000019</v>
      </c>
      <c r="F165" s="138">
        <f t="shared" si="0"/>
        <v>0.3427291666666667</v>
      </c>
      <c r="G165" s="138" t="e">
        <f t="shared" si="0"/>
        <v>#DIV/0!</v>
      </c>
      <c r="H165" s="138">
        <f t="shared" si="0"/>
        <v>0.84514583333333315</v>
      </c>
      <c r="I165" s="196" t="s">
        <v>90</v>
      </c>
      <c r="J165" s="197" t="s">
        <v>91</v>
      </c>
      <c r="K165" s="198" t="s">
        <v>92</v>
      </c>
      <c r="L165" s="197" t="s">
        <v>93</v>
      </c>
      <c r="M165" s="197" t="s">
        <v>94</v>
      </c>
      <c r="N165" s="197" t="s">
        <v>95</v>
      </c>
      <c r="O165" s="62" t="s">
        <v>96</v>
      </c>
      <c r="P165" s="62" t="s">
        <v>97</v>
      </c>
      <c r="Q165" s="62" t="s">
        <v>98</v>
      </c>
      <c r="R165" s="174" t="s">
        <v>99</v>
      </c>
      <c r="S165" s="139" t="s">
        <v>100</v>
      </c>
      <c r="T165" s="139" t="s">
        <v>101</v>
      </c>
      <c r="U165" s="62" t="s">
        <v>102</v>
      </c>
      <c r="V165" s="62" t="s">
        <v>103</v>
      </c>
      <c r="W165" s="62" t="s">
        <v>104</v>
      </c>
      <c r="X165" s="139" t="s">
        <v>105</v>
      </c>
      <c r="Y165" s="139" t="s">
        <v>106</v>
      </c>
      <c r="Z165" s="139" t="s">
        <v>107</v>
      </c>
      <c r="AA165" s="62" t="s">
        <v>108</v>
      </c>
      <c r="AB165" s="62" t="s">
        <v>109</v>
      </c>
      <c r="AC165" s="62" t="s">
        <v>110</v>
      </c>
      <c r="AD165" s="139" t="s">
        <v>111</v>
      </c>
      <c r="AE165" s="139" t="s">
        <v>112</v>
      </c>
      <c r="AF165" s="139" t="s">
        <v>113</v>
      </c>
      <c r="AG165" s="62" t="s">
        <v>114</v>
      </c>
      <c r="AH165" s="62" t="s">
        <v>115</v>
      </c>
      <c r="AI165" s="62" t="s">
        <v>116</v>
      </c>
      <c r="AJ165" s="139" t="s">
        <v>117</v>
      </c>
      <c r="AK165" s="139" t="s">
        <v>118</v>
      </c>
      <c r="AL165" s="139" t="s">
        <v>119</v>
      </c>
    </row>
    <row r="166" spans="1:38" hidden="1" x14ac:dyDescent="0.25">
      <c r="A166" s="140" t="s">
        <v>27</v>
      </c>
      <c r="B166" s="141">
        <v>5.0000000000000001E-3</v>
      </c>
      <c r="C166" s="141"/>
      <c r="D166" s="141"/>
      <c r="E166" s="141"/>
      <c r="F166" s="141"/>
      <c r="G166" s="142" t="s">
        <v>29</v>
      </c>
      <c r="H166" s="143"/>
      <c r="I166" s="196"/>
      <c r="J166" s="197"/>
      <c r="K166" s="198"/>
      <c r="L166" s="197"/>
      <c r="M166" s="197"/>
      <c r="N166" s="197"/>
      <c r="R166" s="174"/>
      <c r="S166" s="139"/>
      <c r="T166" s="139"/>
      <c r="X166" s="139"/>
      <c r="Y166" s="139"/>
      <c r="Z166" s="139"/>
      <c r="AD166" s="139"/>
      <c r="AE166" s="139"/>
      <c r="AF166" s="139"/>
      <c r="AJ166" s="139"/>
      <c r="AK166" s="139"/>
      <c r="AL166" s="139"/>
    </row>
    <row r="167" spans="1:38" ht="20" hidden="1" thickBot="1" x14ac:dyDescent="0.3">
      <c r="A167" s="144" t="s">
        <v>28</v>
      </c>
      <c r="B167" s="145">
        <v>0.29199999999999998</v>
      </c>
      <c r="C167" s="145"/>
      <c r="D167" s="145"/>
      <c r="E167" s="145"/>
      <c r="F167" s="145"/>
      <c r="G167" s="146" t="s">
        <v>30</v>
      </c>
      <c r="H167" s="147"/>
      <c r="I167" s="199"/>
      <c r="J167" s="200"/>
      <c r="K167" s="201"/>
      <c r="L167" s="197"/>
      <c r="M167" s="197"/>
      <c r="N167" s="197"/>
      <c r="R167" s="174"/>
      <c r="S167" s="139"/>
      <c r="T167" s="139"/>
      <c r="X167" s="139"/>
      <c r="Y167" s="139"/>
      <c r="Z167" s="139"/>
      <c r="AD167" s="139"/>
      <c r="AE167" s="139"/>
      <c r="AF167" s="139"/>
      <c r="AJ167" s="139"/>
      <c r="AK167" s="139"/>
      <c r="AL167" s="139"/>
    </row>
    <row r="168" spans="1:38" hidden="1" x14ac:dyDescent="0.25">
      <c r="A168" s="140" t="s">
        <v>121</v>
      </c>
      <c r="B168" s="141">
        <v>3.9E-2</v>
      </c>
      <c r="C168" s="141"/>
      <c r="D168" s="141"/>
      <c r="E168" s="141"/>
      <c r="F168" s="141"/>
      <c r="G168" s="142"/>
      <c r="H168" s="143"/>
    </row>
    <row r="169" spans="1:38" ht="20" hidden="1" thickBot="1" x14ac:dyDescent="0.3">
      <c r="A169" s="144" t="s">
        <v>122</v>
      </c>
      <c r="B169" s="145">
        <v>0.25900000000000001</v>
      </c>
      <c r="C169" s="145"/>
      <c r="D169" s="145"/>
      <c r="E169" s="145"/>
      <c r="F169" s="145"/>
      <c r="G169" s="146"/>
      <c r="H169" s="147"/>
    </row>
    <row r="171" spans="1:38" x14ac:dyDescent="0.25">
      <c r="A171" s="231" t="s">
        <v>205</v>
      </c>
      <c r="B171" s="268" t="s">
        <v>206</v>
      </c>
      <c r="C171" s="269"/>
      <c r="D171" s="269"/>
      <c r="E171" s="269"/>
      <c r="F171" s="270"/>
      <c r="G171" s="270"/>
      <c r="H171" s="271"/>
    </row>
    <row r="172" spans="1:38" ht="20" thickBot="1" x14ac:dyDescent="0.3">
      <c r="A172" s="232" t="s">
        <v>207</v>
      </c>
      <c r="B172" s="233" t="s">
        <v>208</v>
      </c>
      <c r="C172" s="234"/>
      <c r="D172" s="234"/>
      <c r="E172" s="234"/>
      <c r="F172" s="234"/>
      <c r="G172" s="234"/>
      <c r="H172" s="235"/>
    </row>
    <row r="175" spans="1:38" x14ac:dyDescent="0.25">
      <c r="A175" s="203" t="s">
        <v>241</v>
      </c>
    </row>
    <row r="176" spans="1:38" x14ac:dyDescent="0.25">
      <c r="A176" s="62" t="s">
        <v>247</v>
      </c>
    </row>
    <row r="177" spans="1:1" x14ac:dyDescent="0.25">
      <c r="A177" s="197" t="s">
        <v>242</v>
      </c>
    </row>
    <row r="178" spans="1:1" x14ac:dyDescent="0.25">
      <c r="A178" s="197" t="s">
        <v>173</v>
      </c>
    </row>
    <row r="180" spans="1:1" x14ac:dyDescent="0.25">
      <c r="A180" s="63" t="s">
        <v>174</v>
      </c>
    </row>
    <row r="181" spans="1:1" x14ac:dyDescent="0.25">
      <c r="A181" s="62" t="s">
        <v>248</v>
      </c>
    </row>
    <row r="182" spans="1:1" x14ac:dyDescent="0.25">
      <c r="A182" s="62" t="s">
        <v>249</v>
      </c>
    </row>
    <row r="183" spans="1:1" x14ac:dyDescent="0.25">
      <c r="A183" s="63" t="s">
        <v>250</v>
      </c>
    </row>
    <row r="185" spans="1:1" x14ac:dyDescent="0.25">
      <c r="A185" s="63" t="s">
        <v>175</v>
      </c>
    </row>
    <row r="186" spans="1:1" x14ac:dyDescent="0.25">
      <c r="A186" s="62" t="s">
        <v>252</v>
      </c>
    </row>
    <row r="187" spans="1:1" x14ac:dyDescent="0.25">
      <c r="A187" s="62" t="s">
        <v>251</v>
      </c>
    </row>
    <row r="188" spans="1:1" x14ac:dyDescent="0.25">
      <c r="A188" s="63" t="s">
        <v>253</v>
      </c>
    </row>
    <row r="191" spans="1:1" x14ac:dyDescent="0.25">
      <c r="A191" s="63" t="s">
        <v>179</v>
      </c>
    </row>
    <row r="192" spans="1:1" x14ac:dyDescent="0.25">
      <c r="A192" s="62" t="s">
        <v>255</v>
      </c>
    </row>
    <row r="193" spans="1:1" x14ac:dyDescent="0.25">
      <c r="A193" s="62" t="s">
        <v>256</v>
      </c>
    </row>
    <row r="194" spans="1:1" x14ac:dyDescent="0.25">
      <c r="A194" s="63" t="s">
        <v>257</v>
      </c>
    </row>
    <row r="196" spans="1:1" x14ac:dyDescent="0.25">
      <c r="A196" s="171" t="s">
        <v>176</v>
      </c>
    </row>
    <row r="197" spans="1:1" x14ac:dyDescent="0.25">
      <c r="A197" s="205" t="s">
        <v>182</v>
      </c>
    </row>
    <row r="199" spans="1:1" x14ac:dyDescent="0.25">
      <c r="A199" s="204" t="s">
        <v>258</v>
      </c>
    </row>
    <row r="201" spans="1:1" x14ac:dyDescent="0.25">
      <c r="A201" s="62" t="s">
        <v>259</v>
      </c>
    </row>
    <row r="202" spans="1:1" x14ac:dyDescent="0.25">
      <c r="A202" s="62" t="s">
        <v>260</v>
      </c>
    </row>
    <row r="203" spans="1:1" x14ac:dyDescent="0.25">
      <c r="A203" s="62" t="s">
        <v>261</v>
      </c>
    </row>
    <row r="205" spans="1:1" x14ac:dyDescent="0.25">
      <c r="A205" s="63" t="s">
        <v>174</v>
      </c>
    </row>
    <row r="206" spans="1:1" x14ac:dyDescent="0.25">
      <c r="A206" s="62" t="s">
        <v>262</v>
      </c>
    </row>
    <row r="207" spans="1:1" x14ac:dyDescent="0.25">
      <c r="A207" s="62" t="s">
        <v>263</v>
      </c>
    </row>
    <row r="208" spans="1:1" x14ac:dyDescent="0.25">
      <c r="A208" s="63" t="s">
        <v>180</v>
      </c>
    </row>
    <row r="210" spans="1:1" x14ac:dyDescent="0.25">
      <c r="A210" s="63" t="s">
        <v>175</v>
      </c>
    </row>
    <row r="211" spans="1:1" x14ac:dyDescent="0.25">
      <c r="A211" s="62" t="s">
        <v>264</v>
      </c>
    </row>
    <row r="212" spans="1:1" x14ac:dyDescent="0.25">
      <c r="A212" s="62" t="s">
        <v>265</v>
      </c>
    </row>
    <row r="213" spans="1:1" x14ac:dyDescent="0.25">
      <c r="A213" s="63" t="s">
        <v>266</v>
      </c>
    </row>
    <row r="216" spans="1:1" x14ac:dyDescent="0.25">
      <c r="A216" s="63" t="s">
        <v>179</v>
      </c>
    </row>
    <row r="217" spans="1:1" x14ac:dyDescent="0.25">
      <c r="A217" s="62" t="s">
        <v>267</v>
      </c>
    </row>
    <row r="218" spans="1:1" x14ac:dyDescent="0.25">
      <c r="A218" s="62" t="s">
        <v>268</v>
      </c>
    </row>
    <row r="219" spans="1:1" x14ac:dyDescent="0.25">
      <c r="A219" s="63" t="s">
        <v>269</v>
      </c>
    </row>
    <row r="221" spans="1:1" x14ac:dyDescent="0.25">
      <c r="A221" s="63" t="s">
        <v>181</v>
      </c>
    </row>
    <row r="222" spans="1:1" x14ac:dyDescent="0.25">
      <c r="A222" s="62" t="s">
        <v>267</v>
      </c>
    </row>
    <row r="223" spans="1:1" x14ac:dyDescent="0.25">
      <c r="A223" s="62" t="s">
        <v>270</v>
      </c>
    </row>
    <row r="224" spans="1:1" x14ac:dyDescent="0.25">
      <c r="A224" s="63" t="s">
        <v>271</v>
      </c>
    </row>
    <row r="227" spans="1:1" x14ac:dyDescent="0.25">
      <c r="A227" s="204" t="s">
        <v>272</v>
      </c>
    </row>
    <row r="228" spans="1:1" x14ac:dyDescent="0.25">
      <c r="A228" s="62" t="s">
        <v>273</v>
      </c>
    </row>
    <row r="229" spans="1:1" x14ac:dyDescent="0.25">
      <c r="A229" s="62" t="s">
        <v>274</v>
      </c>
    </row>
  </sheetData>
  <mergeCells count="35">
    <mergeCell ref="I107:K107"/>
    <mergeCell ref="L106:N106"/>
    <mergeCell ref="O106:Q106"/>
    <mergeCell ref="A32:H32"/>
    <mergeCell ref="A33:H33"/>
    <mergeCell ref="A34:H34"/>
    <mergeCell ref="A36:H36"/>
    <mergeCell ref="R106:T106"/>
    <mergeCell ref="U106:W106"/>
    <mergeCell ref="AA101:AF101"/>
    <mergeCell ref="AG101:AL101"/>
    <mergeCell ref="X106:Z106"/>
    <mergeCell ref="AA106:AC106"/>
    <mergeCell ref="AD106:AF106"/>
    <mergeCell ref="AG106:AI106"/>
    <mergeCell ref="AJ106:AL106"/>
    <mergeCell ref="A23:H23"/>
    <mergeCell ref="A11:H11"/>
    <mergeCell ref="A12:H12"/>
    <mergeCell ref="A13:H13"/>
    <mergeCell ref="A15:H15"/>
    <mergeCell ref="A16:H16"/>
    <mergeCell ref="A8:E8"/>
    <mergeCell ref="A18:H18"/>
    <mergeCell ref="A19:H19"/>
    <mergeCell ref="A20:H20"/>
    <mergeCell ref="A22:H22"/>
    <mergeCell ref="B171:H171"/>
    <mergeCell ref="B102:H102"/>
    <mergeCell ref="A24:H24"/>
    <mergeCell ref="A26:H26"/>
    <mergeCell ref="A27:H27"/>
    <mergeCell ref="A28:H28"/>
    <mergeCell ref="A29:H29"/>
    <mergeCell ref="A31:H31"/>
  </mergeCells>
  <pageMargins left="0.25" right="0.25" top="0.75" bottom="0.75" header="0.3" footer="0.3"/>
  <pageSetup paperSize="9" scale="46" fitToHeight="6" orientation="portrait" horizontalDpi="4294967293" verticalDpi="300" r:id="rId1"/>
  <rowBreaks count="3" manualBreakCount="3">
    <brk id="37" max="7" man="1"/>
    <brk id="104" max="7" man="1"/>
    <brk id="174" max="7" man="1"/>
  </rowBreaks>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61C0-35C2-4FD6-B2AC-B5697863049E}">
  <sheetPr codeName="Sheet7">
    <tabColor rgb="FF7030A0"/>
  </sheetPr>
  <dimension ref="A1:I108"/>
  <sheetViews>
    <sheetView zoomScaleNormal="100" zoomScaleSheetLayoutView="25" workbookViewId="0"/>
  </sheetViews>
  <sheetFormatPr baseColWidth="10" defaultColWidth="8.83203125" defaultRowHeight="15" x14ac:dyDescent="0.2"/>
  <cols>
    <col min="1" max="1" width="45" customWidth="1"/>
    <col min="2" max="2" width="21.5" style="5" customWidth="1"/>
    <col min="3" max="3" width="24.5" style="1" customWidth="1"/>
    <col min="4" max="4" width="20.33203125" style="5" customWidth="1"/>
    <col min="5" max="5" width="27" style="1" customWidth="1"/>
    <col min="6" max="6" width="20.5" style="5" customWidth="1"/>
    <col min="7" max="7" width="20" style="1" customWidth="1"/>
    <col min="8" max="8" width="20.83203125" style="5" customWidth="1"/>
    <col min="9" max="9" width="46.1640625" style="6" customWidth="1"/>
  </cols>
  <sheetData>
    <row r="1" spans="1:9" ht="126" customHeight="1" thickBot="1" x14ac:dyDescent="0.25">
      <c r="A1" s="9" t="s">
        <v>21</v>
      </c>
      <c r="B1" s="10"/>
      <c r="C1" s="11"/>
      <c r="D1" s="10"/>
      <c r="E1" s="11"/>
      <c r="F1" s="10"/>
      <c r="G1" s="11"/>
      <c r="H1" s="10"/>
      <c r="I1" s="12"/>
    </row>
    <row r="2" spans="1:9" ht="51.75" customHeight="1" thickBot="1" x14ac:dyDescent="0.35">
      <c r="A2" s="322" t="s">
        <v>82</v>
      </c>
      <c r="B2" s="323"/>
      <c r="C2" s="323"/>
      <c r="D2" s="323"/>
      <c r="E2" s="323"/>
      <c r="F2" s="323"/>
      <c r="G2" s="323"/>
      <c r="H2" s="323"/>
      <c r="I2" s="324"/>
    </row>
    <row r="3" spans="1:9" x14ac:dyDescent="0.2">
      <c r="A3" s="307" t="s">
        <v>58</v>
      </c>
      <c r="B3" s="314"/>
      <c r="C3" s="314"/>
      <c r="D3" s="314"/>
      <c r="E3" s="314"/>
      <c r="F3" s="314"/>
      <c r="G3" s="314"/>
      <c r="H3" s="314"/>
      <c r="I3" s="315"/>
    </row>
    <row r="4" spans="1:9" x14ac:dyDescent="0.2">
      <c r="A4" s="325"/>
      <c r="B4" s="326"/>
      <c r="C4" s="326"/>
      <c r="D4" s="326"/>
      <c r="E4" s="326"/>
      <c r="F4" s="326"/>
      <c r="G4" s="326"/>
      <c r="H4" s="326"/>
      <c r="I4" s="327"/>
    </row>
    <row r="5" spans="1:9" x14ac:dyDescent="0.2">
      <c r="A5" s="13"/>
      <c r="B5" s="14"/>
      <c r="C5" s="3"/>
      <c r="D5" s="14"/>
      <c r="E5" s="3"/>
      <c r="F5" s="14"/>
      <c r="G5" s="3"/>
      <c r="H5" s="14"/>
      <c r="I5" s="15"/>
    </row>
    <row r="6" spans="1:9" ht="16" x14ac:dyDescent="0.2">
      <c r="A6" s="311" t="s">
        <v>59</v>
      </c>
      <c r="B6" s="312"/>
      <c r="C6" s="312"/>
      <c r="D6" s="312"/>
      <c r="E6" s="312"/>
      <c r="F6" s="312"/>
      <c r="G6" s="312"/>
      <c r="H6" s="312"/>
      <c r="I6" s="313"/>
    </row>
    <row r="7" spans="1:9" x14ac:dyDescent="0.2">
      <c r="A7" s="307" t="s">
        <v>60</v>
      </c>
      <c r="B7" s="314"/>
      <c r="C7" s="314"/>
      <c r="D7" s="314"/>
      <c r="E7" s="314"/>
      <c r="F7" s="314"/>
      <c r="G7" s="314"/>
      <c r="H7" s="314"/>
      <c r="I7" s="315"/>
    </row>
    <row r="8" spans="1:9" ht="30" customHeight="1" x14ac:dyDescent="0.2">
      <c r="A8" s="307"/>
      <c r="B8" s="314"/>
      <c r="C8" s="314"/>
      <c r="D8" s="314"/>
      <c r="E8" s="314"/>
      <c r="F8" s="314"/>
      <c r="G8" s="314"/>
      <c r="H8" s="314"/>
      <c r="I8" s="315"/>
    </row>
    <row r="9" spans="1:9" ht="16" x14ac:dyDescent="0.2">
      <c r="A9" s="17"/>
      <c r="B9" s="18"/>
      <c r="C9" s="19"/>
      <c r="D9" s="18"/>
      <c r="E9" s="19"/>
      <c r="F9" s="18"/>
      <c r="G9" s="19"/>
      <c r="H9" s="18"/>
      <c r="I9" s="20"/>
    </row>
    <row r="10" spans="1:9" ht="16" x14ac:dyDescent="0.2">
      <c r="A10" s="311" t="s">
        <v>61</v>
      </c>
      <c r="B10" s="312"/>
      <c r="C10" s="312"/>
      <c r="D10" s="312"/>
      <c r="E10" s="312"/>
      <c r="F10" s="312"/>
      <c r="G10" s="312"/>
      <c r="H10" s="312"/>
      <c r="I10" s="313"/>
    </row>
    <row r="11" spans="1:9" ht="16" x14ac:dyDescent="0.2">
      <c r="A11" s="17"/>
      <c r="B11" s="18"/>
      <c r="C11" s="19"/>
      <c r="D11" s="18"/>
      <c r="E11" s="19"/>
      <c r="F11" s="18"/>
      <c r="G11" s="19"/>
      <c r="H11" s="18"/>
      <c r="I11" s="20"/>
    </row>
    <row r="12" spans="1:9" ht="16" x14ac:dyDescent="0.2">
      <c r="A12" s="17" t="s">
        <v>62</v>
      </c>
      <c r="B12" s="18"/>
      <c r="C12" s="19"/>
      <c r="D12" s="18"/>
      <c r="E12" s="19"/>
      <c r="F12" s="18"/>
      <c r="G12" s="19"/>
      <c r="H12" s="18"/>
      <c r="I12" s="20"/>
    </row>
    <row r="13" spans="1:9" ht="16" x14ac:dyDescent="0.2">
      <c r="A13" s="17" t="s">
        <v>21</v>
      </c>
      <c r="B13" s="18"/>
      <c r="C13" s="19"/>
      <c r="D13" s="18"/>
      <c r="E13" s="19"/>
      <c r="F13" s="18"/>
      <c r="G13" s="19"/>
      <c r="H13" s="18"/>
      <c r="I13" s="20"/>
    </row>
    <row r="14" spans="1:9" ht="16" x14ac:dyDescent="0.2">
      <c r="A14" s="17" t="s">
        <v>63</v>
      </c>
      <c r="B14" s="18"/>
      <c r="C14" s="19"/>
      <c r="D14" s="18"/>
      <c r="E14" s="19"/>
      <c r="F14" s="18"/>
      <c r="G14" s="19"/>
      <c r="H14" s="18"/>
      <c r="I14" s="20"/>
    </row>
    <row r="15" spans="1:9" ht="16" x14ac:dyDescent="0.2">
      <c r="A15" s="307"/>
      <c r="B15" s="314"/>
      <c r="C15" s="314"/>
      <c r="D15" s="314"/>
      <c r="E15" s="314"/>
      <c r="F15" s="314"/>
      <c r="G15" s="314"/>
      <c r="H15" s="314"/>
      <c r="I15" s="315"/>
    </row>
    <row r="16" spans="1:9" x14ac:dyDescent="0.2">
      <c r="A16" s="307" t="s">
        <v>64</v>
      </c>
      <c r="B16" s="308"/>
      <c r="C16" s="308"/>
      <c r="D16" s="308"/>
      <c r="E16" s="308"/>
      <c r="F16" s="308"/>
      <c r="G16" s="308"/>
      <c r="H16" s="308"/>
      <c r="I16" s="309"/>
    </row>
    <row r="17" spans="1:9" ht="16" x14ac:dyDescent="0.2">
      <c r="A17" s="17"/>
      <c r="B17" s="18"/>
      <c r="C17" s="19"/>
      <c r="D17" s="18"/>
      <c r="E17" s="19"/>
      <c r="F17" s="18"/>
      <c r="G17" s="19"/>
      <c r="H17" s="18"/>
      <c r="I17" s="20"/>
    </row>
    <row r="18" spans="1:9" x14ac:dyDescent="0.2">
      <c r="A18" s="307" t="s">
        <v>69</v>
      </c>
      <c r="B18" s="308"/>
      <c r="C18" s="308"/>
      <c r="D18" s="308"/>
      <c r="E18" s="308"/>
      <c r="F18" s="308"/>
      <c r="G18" s="308"/>
      <c r="H18" s="308"/>
      <c r="I18" s="309"/>
    </row>
    <row r="19" spans="1:9" x14ac:dyDescent="0.2">
      <c r="A19" s="310"/>
      <c r="B19" s="308"/>
      <c r="C19" s="308"/>
      <c r="D19" s="308"/>
      <c r="E19" s="308"/>
      <c r="F19" s="308"/>
      <c r="G19" s="308"/>
      <c r="H19" s="308"/>
      <c r="I19" s="309"/>
    </row>
    <row r="20" spans="1:9" x14ac:dyDescent="0.2">
      <c r="A20" s="310"/>
      <c r="B20" s="308"/>
      <c r="C20" s="308"/>
      <c r="D20" s="308"/>
      <c r="E20" s="308"/>
      <c r="F20" s="308"/>
      <c r="G20" s="308"/>
      <c r="H20" s="308"/>
      <c r="I20" s="309"/>
    </row>
    <row r="21" spans="1:9" ht="16" x14ac:dyDescent="0.2">
      <c r="A21" s="17"/>
      <c r="B21" s="18"/>
      <c r="C21" s="19"/>
      <c r="D21" s="18"/>
      <c r="E21" s="19"/>
      <c r="F21" s="18"/>
      <c r="G21" s="19"/>
      <c r="H21" s="18"/>
      <c r="I21" s="20"/>
    </row>
    <row r="22" spans="1:9" x14ac:dyDescent="0.2">
      <c r="A22" s="307" t="s">
        <v>65</v>
      </c>
      <c r="B22" s="308"/>
      <c r="C22" s="308"/>
      <c r="D22" s="308"/>
      <c r="E22" s="308"/>
      <c r="F22" s="308"/>
      <c r="G22" s="308"/>
      <c r="H22" s="308"/>
      <c r="I22" s="309"/>
    </row>
    <row r="23" spans="1:9" x14ac:dyDescent="0.2">
      <c r="A23" s="310"/>
      <c r="B23" s="308"/>
      <c r="C23" s="308"/>
      <c r="D23" s="308"/>
      <c r="E23" s="308"/>
      <c r="F23" s="308"/>
      <c r="G23" s="308"/>
      <c r="H23" s="308"/>
      <c r="I23" s="309"/>
    </row>
    <row r="24" spans="1:9" x14ac:dyDescent="0.2">
      <c r="A24" s="310"/>
      <c r="B24" s="308"/>
      <c r="C24" s="308"/>
      <c r="D24" s="308"/>
      <c r="E24" s="308"/>
      <c r="F24" s="308"/>
      <c r="G24" s="308"/>
      <c r="H24" s="308"/>
      <c r="I24" s="309"/>
    </row>
    <row r="25" spans="1:9" ht="16" x14ac:dyDescent="0.2">
      <c r="A25" s="17"/>
      <c r="B25" s="18"/>
      <c r="C25" s="19"/>
      <c r="D25" s="18"/>
      <c r="E25" s="19"/>
      <c r="F25" s="18"/>
      <c r="G25" s="19"/>
      <c r="H25" s="18"/>
      <c r="I25" s="20"/>
    </row>
    <row r="26" spans="1:9" ht="16" x14ac:dyDescent="0.2">
      <c r="A26" s="311" t="s">
        <v>66</v>
      </c>
      <c r="B26" s="312"/>
      <c r="C26" s="312"/>
      <c r="D26" s="312"/>
      <c r="E26" s="312"/>
      <c r="F26" s="312"/>
      <c r="G26" s="312"/>
      <c r="H26" s="312"/>
      <c r="I26" s="313"/>
    </row>
    <row r="27" spans="1:9" ht="16" x14ac:dyDescent="0.2">
      <c r="A27" s="17"/>
      <c r="B27" s="21"/>
      <c r="C27" s="21"/>
      <c r="D27" s="21"/>
      <c r="E27" s="21"/>
      <c r="F27" s="21"/>
      <c r="G27" s="21"/>
      <c r="H27" s="21"/>
      <c r="I27" s="22"/>
    </row>
    <row r="28" spans="1:9" ht="16" x14ac:dyDescent="0.2">
      <c r="A28" s="17" t="s">
        <v>67</v>
      </c>
      <c r="B28" s="21"/>
      <c r="C28" s="21"/>
      <c r="D28" s="21"/>
      <c r="E28" s="21"/>
      <c r="F28" s="21"/>
      <c r="G28" s="21"/>
      <c r="H28" s="21"/>
      <c r="I28" s="22"/>
    </row>
    <row r="29" spans="1:9" ht="16" x14ac:dyDescent="0.2">
      <c r="A29" s="17"/>
      <c r="B29" s="18"/>
      <c r="C29" s="19"/>
      <c r="D29" s="18"/>
      <c r="E29" s="19"/>
      <c r="F29" s="18"/>
      <c r="G29" s="19"/>
      <c r="H29" s="18"/>
      <c r="I29" s="20"/>
    </row>
    <row r="30" spans="1:9" x14ac:dyDescent="0.2">
      <c r="A30" s="307" t="s">
        <v>68</v>
      </c>
      <c r="B30" s="314"/>
      <c r="C30" s="314"/>
      <c r="D30" s="314"/>
      <c r="E30" s="314"/>
      <c r="F30" s="314"/>
      <c r="G30" s="314"/>
      <c r="H30" s="314"/>
      <c r="I30" s="315"/>
    </row>
    <row r="31" spans="1:9" x14ac:dyDescent="0.2">
      <c r="A31" s="310"/>
      <c r="B31" s="308"/>
      <c r="C31" s="308"/>
      <c r="D31" s="308"/>
      <c r="E31" s="308"/>
      <c r="F31" s="308"/>
      <c r="G31" s="308"/>
      <c r="H31" s="308"/>
      <c r="I31" s="309"/>
    </row>
    <row r="32" spans="1:9" ht="16" x14ac:dyDescent="0.2">
      <c r="A32" s="17"/>
      <c r="B32" s="18"/>
      <c r="C32" s="19"/>
      <c r="D32" s="18"/>
      <c r="E32" s="19"/>
      <c r="F32" s="18"/>
      <c r="G32" s="19"/>
      <c r="H32" s="18"/>
      <c r="I32" s="20"/>
    </row>
    <row r="33" spans="1:9" ht="16" thickBot="1" x14ac:dyDescent="0.25">
      <c r="A33" s="23"/>
      <c r="B33" s="24"/>
      <c r="C33" s="24"/>
      <c r="D33" s="24"/>
      <c r="E33" s="24"/>
      <c r="F33" s="24"/>
      <c r="G33" s="24"/>
      <c r="H33" s="24"/>
      <c r="I33" s="25"/>
    </row>
    <row r="34" spans="1:9" ht="25" x14ac:dyDescent="0.3">
      <c r="A34" s="316" t="s">
        <v>70</v>
      </c>
      <c r="B34" s="317"/>
      <c r="C34" s="317"/>
      <c r="D34" s="317"/>
      <c r="E34" s="317"/>
      <c r="F34" s="317"/>
      <c r="G34" s="317"/>
      <c r="H34" s="317"/>
      <c r="I34" s="317"/>
    </row>
    <row r="35" spans="1:9" x14ac:dyDescent="0.2">
      <c r="A35" s="16"/>
      <c r="B35" s="16"/>
      <c r="C35" s="16"/>
      <c r="D35" s="16"/>
      <c r="E35" s="16"/>
      <c r="F35" s="16"/>
      <c r="G35" s="16"/>
      <c r="H35" s="16"/>
      <c r="I35" s="16"/>
    </row>
    <row r="36" spans="1:9" ht="36" customHeight="1" x14ac:dyDescent="0.3">
      <c r="A36" s="318" t="s">
        <v>71</v>
      </c>
      <c r="B36" s="319"/>
      <c r="C36" s="319"/>
      <c r="D36" s="319"/>
      <c r="E36" s="319"/>
      <c r="F36" s="319"/>
      <c r="G36" s="319"/>
      <c r="H36" s="319"/>
      <c r="I36" s="319"/>
    </row>
    <row r="37" spans="1:9" ht="15" customHeight="1" x14ac:dyDescent="0.2">
      <c r="A37" s="304" t="s">
        <v>75</v>
      </c>
      <c r="B37" s="305"/>
      <c r="C37" s="305"/>
      <c r="D37" s="305"/>
      <c r="E37" s="305"/>
      <c r="F37" s="305"/>
      <c r="G37" s="305"/>
      <c r="H37" s="305"/>
      <c r="I37" s="305"/>
    </row>
    <row r="38" spans="1:9" ht="69.75" customHeight="1" x14ac:dyDescent="0.2">
      <c r="A38" s="306"/>
      <c r="B38" s="306"/>
      <c r="C38" s="306"/>
      <c r="D38" s="306"/>
      <c r="E38" s="306"/>
      <c r="F38" s="306"/>
      <c r="G38" s="306"/>
      <c r="H38" s="306"/>
      <c r="I38" s="306"/>
    </row>
    <row r="39" spans="1:9" ht="15" customHeight="1" thickBot="1" x14ac:dyDescent="0.25">
      <c r="A39" s="7"/>
      <c r="B39" s="8"/>
      <c r="C39" s="8"/>
      <c r="D39" s="8"/>
      <c r="E39" s="8"/>
      <c r="F39" s="8"/>
      <c r="G39" s="8"/>
      <c r="H39" s="8"/>
      <c r="I39" s="8"/>
    </row>
    <row r="40" spans="1:9" ht="49" x14ac:dyDescent="0.25">
      <c r="A40" s="53" t="s">
        <v>72</v>
      </c>
      <c r="B40" s="164" t="s">
        <v>152</v>
      </c>
      <c r="C40" s="165" t="s">
        <v>153</v>
      </c>
      <c r="D40" s="40" t="s">
        <v>154</v>
      </c>
      <c r="E40" s="54" t="s">
        <v>155</v>
      </c>
    </row>
    <row r="41" spans="1:9" x14ac:dyDescent="0.2">
      <c r="A41" s="52" t="s">
        <v>161</v>
      </c>
      <c r="B41" s="55">
        <v>9412</v>
      </c>
      <c r="C41" s="56">
        <v>9412</v>
      </c>
      <c r="D41" s="55">
        <v>3138</v>
      </c>
      <c r="E41" s="56">
        <v>3138</v>
      </c>
    </row>
    <row r="42" spans="1:9" x14ac:dyDescent="0.2">
      <c r="A42" s="52" t="s">
        <v>131</v>
      </c>
      <c r="B42" s="55">
        <v>5602</v>
      </c>
      <c r="C42" s="56">
        <v>5602</v>
      </c>
      <c r="D42" s="55">
        <v>1867</v>
      </c>
      <c r="E42" s="56">
        <v>1867</v>
      </c>
    </row>
    <row r="43" spans="1:9" x14ac:dyDescent="0.2">
      <c r="A43" s="52" t="s">
        <v>150</v>
      </c>
      <c r="B43" s="55">
        <v>4300</v>
      </c>
      <c r="C43" s="56">
        <v>5000</v>
      </c>
      <c r="D43" s="55">
        <v>1433</v>
      </c>
      <c r="E43" s="56">
        <v>1667</v>
      </c>
    </row>
    <row r="44" spans="1:9" x14ac:dyDescent="0.2">
      <c r="A44" s="52" t="s">
        <v>190</v>
      </c>
      <c r="B44" s="55">
        <v>4050</v>
      </c>
      <c r="C44" s="56">
        <v>4050</v>
      </c>
      <c r="D44" s="55">
        <v>1350</v>
      </c>
      <c r="E44" s="213">
        <v>1350</v>
      </c>
    </row>
    <row r="45" spans="1:9" x14ac:dyDescent="0.2">
      <c r="A45" s="52" t="s">
        <v>128</v>
      </c>
      <c r="B45" s="55">
        <v>3416</v>
      </c>
      <c r="C45" s="56">
        <v>3416</v>
      </c>
      <c r="D45" s="55">
        <v>1139</v>
      </c>
      <c r="E45" s="56">
        <v>1139</v>
      </c>
    </row>
    <row r="46" spans="1:9" x14ac:dyDescent="0.2">
      <c r="A46" s="52" t="s">
        <v>132</v>
      </c>
      <c r="B46" s="55">
        <v>3415</v>
      </c>
      <c r="C46" s="56">
        <v>3415</v>
      </c>
      <c r="D46" s="55">
        <v>1138</v>
      </c>
      <c r="E46" s="56">
        <v>1138</v>
      </c>
    </row>
    <row r="47" spans="1:9" x14ac:dyDescent="0.2">
      <c r="A47" s="52" t="s">
        <v>151</v>
      </c>
      <c r="B47" s="55">
        <v>3300</v>
      </c>
      <c r="C47" s="56">
        <v>3750</v>
      </c>
      <c r="D47" s="55">
        <v>1100</v>
      </c>
      <c r="E47" s="56">
        <v>1250</v>
      </c>
    </row>
    <row r="48" spans="1:9" x14ac:dyDescent="0.2">
      <c r="A48" s="52" t="s">
        <v>129</v>
      </c>
      <c r="B48" s="55">
        <v>3210</v>
      </c>
      <c r="C48" s="56">
        <v>3210</v>
      </c>
      <c r="D48" s="55">
        <v>1067</v>
      </c>
      <c r="E48" s="56">
        <v>1067</v>
      </c>
    </row>
    <row r="49" spans="1:9" x14ac:dyDescent="0.2">
      <c r="A49" s="52" t="s">
        <v>80</v>
      </c>
      <c r="B49" s="55">
        <v>3254</v>
      </c>
      <c r="C49" s="56">
        <v>3254</v>
      </c>
      <c r="D49" s="55">
        <v>1000</v>
      </c>
      <c r="E49" s="56">
        <v>1085</v>
      </c>
    </row>
    <row r="50" spans="1:9" x14ac:dyDescent="0.2">
      <c r="A50" s="52" t="s">
        <v>77</v>
      </c>
      <c r="B50" s="55">
        <v>2333</v>
      </c>
      <c r="C50" s="56">
        <v>2333</v>
      </c>
      <c r="D50" s="55">
        <v>778</v>
      </c>
      <c r="E50" s="56">
        <v>778</v>
      </c>
    </row>
    <row r="51" spans="1:9" x14ac:dyDescent="0.2">
      <c r="A51" s="52" t="s">
        <v>134</v>
      </c>
      <c r="B51" s="55">
        <v>2089</v>
      </c>
      <c r="C51" s="56">
        <v>2089</v>
      </c>
      <c r="D51" s="55">
        <v>696</v>
      </c>
      <c r="E51" s="56">
        <v>696</v>
      </c>
    </row>
    <row r="52" spans="1:9" x14ac:dyDescent="0.2">
      <c r="A52" s="52" t="s">
        <v>148</v>
      </c>
      <c r="B52" s="55">
        <v>1950</v>
      </c>
      <c r="C52" s="56">
        <v>3088</v>
      </c>
      <c r="D52" s="55">
        <v>650</v>
      </c>
      <c r="E52" s="56">
        <v>1029</v>
      </c>
    </row>
    <row r="53" spans="1:9" x14ac:dyDescent="0.2">
      <c r="A53" s="52" t="s">
        <v>133</v>
      </c>
      <c r="B53" s="55">
        <v>1800</v>
      </c>
      <c r="C53" s="56">
        <v>3063</v>
      </c>
      <c r="D53" s="55">
        <v>600</v>
      </c>
      <c r="E53" s="56">
        <v>1021</v>
      </c>
    </row>
    <row r="54" spans="1:9" x14ac:dyDescent="0.2">
      <c r="A54" s="52" t="s">
        <v>26</v>
      </c>
      <c r="B54" s="55">
        <v>1300</v>
      </c>
      <c r="C54" s="56">
        <v>1595</v>
      </c>
      <c r="D54" s="55">
        <v>433</v>
      </c>
      <c r="E54" s="56">
        <v>531</v>
      </c>
    </row>
    <row r="55" spans="1:9" x14ac:dyDescent="0.2">
      <c r="A55" s="2" t="s">
        <v>199</v>
      </c>
      <c r="B55" s="55">
        <v>900</v>
      </c>
      <c r="C55" s="56">
        <v>1182</v>
      </c>
      <c r="D55" s="55">
        <v>300</v>
      </c>
      <c r="E55" s="56">
        <v>394</v>
      </c>
    </row>
    <row r="56" spans="1:9" x14ac:dyDescent="0.2">
      <c r="A56" s="52" t="s">
        <v>162</v>
      </c>
      <c r="B56" s="55">
        <v>513</v>
      </c>
      <c r="C56" s="56">
        <v>513</v>
      </c>
      <c r="D56" s="55">
        <v>171</v>
      </c>
      <c r="E56" s="56">
        <v>171</v>
      </c>
    </row>
    <row r="57" spans="1:9" x14ac:dyDescent="0.2">
      <c r="A57" s="52" t="s">
        <v>78</v>
      </c>
      <c r="B57" s="55">
        <v>300</v>
      </c>
      <c r="C57" s="56">
        <v>420</v>
      </c>
      <c r="D57" s="55">
        <v>100</v>
      </c>
      <c r="E57" s="56">
        <v>140</v>
      </c>
    </row>
    <row r="58" spans="1:9" x14ac:dyDescent="0.2">
      <c r="A58" s="52"/>
      <c r="B58" s="55"/>
      <c r="C58" s="56"/>
      <c r="D58" s="55"/>
      <c r="E58" s="56"/>
    </row>
    <row r="60" spans="1:9" ht="24" x14ac:dyDescent="0.3">
      <c r="A60" s="320" t="s">
        <v>73</v>
      </c>
      <c r="B60" s="321"/>
      <c r="C60" s="321"/>
      <c r="D60" s="321"/>
      <c r="E60" s="321"/>
      <c r="F60" s="321"/>
      <c r="G60" s="321"/>
      <c r="H60" s="321"/>
      <c r="I60" s="321"/>
    </row>
    <row r="61" spans="1:9" ht="15" customHeight="1" x14ac:dyDescent="0.2">
      <c r="A61" s="304" t="s">
        <v>75</v>
      </c>
      <c r="B61" s="305"/>
      <c r="C61" s="305"/>
      <c r="D61" s="305"/>
      <c r="E61" s="305"/>
      <c r="F61" s="305"/>
      <c r="G61" s="305"/>
      <c r="H61" s="305"/>
      <c r="I61" s="305"/>
    </row>
    <row r="62" spans="1:9" ht="67.5" customHeight="1" x14ac:dyDescent="0.2">
      <c r="A62" s="306"/>
      <c r="B62" s="306"/>
      <c r="C62" s="306"/>
      <c r="D62" s="306"/>
      <c r="E62" s="306"/>
      <c r="F62" s="306"/>
      <c r="G62" s="306"/>
      <c r="H62" s="306"/>
      <c r="I62" s="306"/>
    </row>
    <row r="63" spans="1:9" ht="16" thickBot="1" x14ac:dyDescent="0.25">
      <c r="A63" s="7"/>
      <c r="B63" s="8"/>
      <c r="C63" s="8"/>
      <c r="D63" s="8"/>
      <c r="E63" s="8"/>
      <c r="F63" s="8"/>
      <c r="G63" s="8"/>
      <c r="H63" s="8"/>
      <c r="I63" s="8"/>
    </row>
    <row r="64" spans="1:9" ht="50" thickBot="1" x14ac:dyDescent="0.3">
      <c r="A64" s="26" t="s">
        <v>72</v>
      </c>
      <c r="B64" s="164" t="s">
        <v>152</v>
      </c>
      <c r="C64" s="165" t="s">
        <v>153</v>
      </c>
      <c r="D64" s="40" t="s">
        <v>154</v>
      </c>
      <c r="E64" s="54" t="s">
        <v>155</v>
      </c>
    </row>
    <row r="65" spans="1:5" ht="16" thickBot="1" x14ac:dyDescent="0.25">
      <c r="A65" s="28" t="s">
        <v>190</v>
      </c>
      <c r="B65" s="32">
        <v>4050</v>
      </c>
      <c r="C65" s="33">
        <v>4050</v>
      </c>
      <c r="D65" s="29">
        <v>1350</v>
      </c>
      <c r="E65" s="214">
        <v>1350</v>
      </c>
    </row>
    <row r="66" spans="1:5" x14ac:dyDescent="0.2">
      <c r="A66" s="28" t="s">
        <v>135</v>
      </c>
      <c r="B66" s="27">
        <v>2642</v>
      </c>
      <c r="C66" s="34">
        <v>3071</v>
      </c>
      <c r="D66" s="30">
        <v>880</v>
      </c>
      <c r="E66" s="38">
        <v>1023</v>
      </c>
    </row>
    <row r="67" spans="1:5" x14ac:dyDescent="0.2">
      <c r="A67" s="2" t="s">
        <v>150</v>
      </c>
      <c r="B67" s="27">
        <v>1800</v>
      </c>
      <c r="C67" s="34">
        <v>1800</v>
      </c>
      <c r="D67" s="30">
        <v>600</v>
      </c>
      <c r="E67" s="38">
        <v>600</v>
      </c>
    </row>
    <row r="68" spans="1:5" x14ac:dyDescent="0.2">
      <c r="A68" s="52" t="s">
        <v>133</v>
      </c>
      <c r="B68" s="55">
        <v>1650</v>
      </c>
      <c r="C68" s="56">
        <v>1848</v>
      </c>
      <c r="D68" s="55">
        <v>550</v>
      </c>
      <c r="E68" s="56">
        <v>616</v>
      </c>
    </row>
    <row r="69" spans="1:5" x14ac:dyDescent="0.2">
      <c r="A69" s="2" t="s">
        <v>131</v>
      </c>
      <c r="B69" s="27">
        <v>1476</v>
      </c>
      <c r="C69" s="34">
        <v>1476</v>
      </c>
      <c r="D69" s="30">
        <v>489</v>
      </c>
      <c r="E69" s="38">
        <v>489</v>
      </c>
    </row>
    <row r="70" spans="1:5" x14ac:dyDescent="0.2">
      <c r="A70" s="2" t="s">
        <v>81</v>
      </c>
      <c r="B70" s="27">
        <v>1449</v>
      </c>
      <c r="C70" s="34">
        <v>1449</v>
      </c>
      <c r="D70" s="30">
        <v>483</v>
      </c>
      <c r="E70" s="38">
        <v>483</v>
      </c>
    </row>
    <row r="71" spans="1:5" x14ac:dyDescent="0.2">
      <c r="A71" s="2" t="s">
        <v>161</v>
      </c>
      <c r="B71" s="27">
        <v>1440</v>
      </c>
      <c r="C71" s="34">
        <v>1440</v>
      </c>
      <c r="D71" s="30">
        <v>480</v>
      </c>
      <c r="E71" s="38">
        <v>480</v>
      </c>
    </row>
    <row r="72" spans="1:5" x14ac:dyDescent="0.2">
      <c r="A72" s="2" t="s">
        <v>148</v>
      </c>
      <c r="B72" s="55">
        <v>1350</v>
      </c>
      <c r="C72" s="57">
        <v>1571</v>
      </c>
      <c r="D72" s="30">
        <v>450</v>
      </c>
      <c r="E72" s="38">
        <v>524</v>
      </c>
    </row>
    <row r="73" spans="1:5" x14ac:dyDescent="0.2">
      <c r="A73" s="2" t="s">
        <v>134</v>
      </c>
      <c r="B73" s="55">
        <v>1265</v>
      </c>
      <c r="C73" s="57">
        <v>1551</v>
      </c>
      <c r="D73" s="30">
        <v>421</v>
      </c>
      <c r="E73" s="38">
        <v>517</v>
      </c>
    </row>
    <row r="74" spans="1:5" x14ac:dyDescent="0.2">
      <c r="A74" s="2" t="s">
        <v>129</v>
      </c>
      <c r="B74" s="27">
        <v>1154</v>
      </c>
      <c r="C74" s="34">
        <v>1154</v>
      </c>
      <c r="D74" s="30">
        <v>385</v>
      </c>
      <c r="E74" s="38">
        <v>385</v>
      </c>
    </row>
    <row r="75" spans="1:5" ht="16" thickBot="1" x14ac:dyDescent="0.25">
      <c r="A75" s="2" t="s">
        <v>128</v>
      </c>
      <c r="B75" s="27">
        <v>1100</v>
      </c>
      <c r="C75" s="34">
        <v>1588</v>
      </c>
      <c r="D75" s="30">
        <v>367</v>
      </c>
      <c r="E75" s="38">
        <v>529</v>
      </c>
    </row>
    <row r="76" spans="1:5" x14ac:dyDescent="0.2">
      <c r="A76" s="28" t="s">
        <v>151</v>
      </c>
      <c r="B76" s="27">
        <v>900</v>
      </c>
      <c r="C76" s="34">
        <v>1200</v>
      </c>
      <c r="D76" s="30">
        <v>300</v>
      </c>
      <c r="E76" s="38">
        <v>400</v>
      </c>
    </row>
    <row r="77" spans="1:5" x14ac:dyDescent="0.2">
      <c r="A77" s="2" t="s">
        <v>26</v>
      </c>
      <c r="B77" s="55">
        <v>900</v>
      </c>
      <c r="C77" s="57">
        <v>1030</v>
      </c>
      <c r="D77" s="30">
        <v>300</v>
      </c>
      <c r="E77" s="38">
        <v>343</v>
      </c>
    </row>
    <row r="78" spans="1:5" x14ac:dyDescent="0.2">
      <c r="A78" s="2" t="s">
        <v>77</v>
      </c>
      <c r="B78" s="55">
        <v>500</v>
      </c>
      <c r="C78" s="57">
        <v>690</v>
      </c>
      <c r="D78" s="30">
        <v>167</v>
      </c>
      <c r="E78" s="38">
        <v>230</v>
      </c>
    </row>
    <row r="79" spans="1:5" x14ac:dyDescent="0.2">
      <c r="A79" s="2" t="s">
        <v>199</v>
      </c>
      <c r="B79" s="55">
        <v>450</v>
      </c>
      <c r="C79" s="57">
        <v>1078</v>
      </c>
      <c r="D79" s="30">
        <v>150</v>
      </c>
      <c r="E79" s="38">
        <v>360</v>
      </c>
    </row>
    <row r="80" spans="1:5" x14ac:dyDescent="0.2">
      <c r="A80" s="52" t="s">
        <v>78</v>
      </c>
      <c r="B80" s="55">
        <v>300</v>
      </c>
      <c r="C80" s="57">
        <v>420</v>
      </c>
      <c r="D80" s="30">
        <v>100</v>
      </c>
      <c r="E80" s="38">
        <v>140</v>
      </c>
    </row>
    <row r="81" spans="1:9" x14ac:dyDescent="0.2">
      <c r="A81" s="52" t="s">
        <v>162</v>
      </c>
      <c r="B81" s="55">
        <v>150</v>
      </c>
      <c r="C81" s="57">
        <v>279</v>
      </c>
      <c r="D81" s="30">
        <v>50</v>
      </c>
      <c r="E81" s="38">
        <v>93</v>
      </c>
    </row>
    <row r="82" spans="1:9" ht="16" thickBot="1" x14ac:dyDescent="0.25">
      <c r="A82" s="4"/>
      <c r="B82" s="35"/>
      <c r="C82" s="36"/>
      <c r="D82" s="31"/>
      <c r="E82" s="39"/>
    </row>
    <row r="85" spans="1:9" ht="24" x14ac:dyDescent="0.3">
      <c r="A85" s="320" t="s">
        <v>74</v>
      </c>
      <c r="B85" s="321"/>
      <c r="C85" s="321"/>
      <c r="D85" s="321"/>
      <c r="E85" s="321"/>
      <c r="F85" s="321"/>
      <c r="G85" s="321"/>
      <c r="H85" s="321"/>
      <c r="I85" s="321"/>
    </row>
    <row r="86" spans="1:9" ht="15" customHeight="1" x14ac:dyDescent="0.2">
      <c r="A86" s="304" t="s">
        <v>75</v>
      </c>
      <c r="B86" s="305"/>
      <c r="C86" s="305"/>
      <c r="D86" s="305"/>
      <c r="E86" s="305"/>
      <c r="F86" s="305"/>
      <c r="G86" s="305"/>
      <c r="H86" s="305"/>
      <c r="I86" s="305"/>
    </row>
    <row r="87" spans="1:9" ht="67.5" customHeight="1" x14ac:dyDescent="0.2">
      <c r="A87" s="306"/>
      <c r="B87" s="306"/>
      <c r="C87" s="306"/>
      <c r="D87" s="306"/>
      <c r="E87" s="306"/>
      <c r="F87" s="306"/>
      <c r="G87" s="306"/>
      <c r="H87" s="306"/>
      <c r="I87" s="306"/>
    </row>
    <row r="88" spans="1:9" ht="16" thickBot="1" x14ac:dyDescent="0.25">
      <c r="A88" s="7"/>
      <c r="B88" s="8"/>
      <c r="C88" s="8"/>
      <c r="D88" s="8"/>
      <c r="E88" s="8"/>
      <c r="F88" s="8"/>
      <c r="G88" s="8"/>
      <c r="H88" s="8"/>
      <c r="I88" s="8"/>
    </row>
    <row r="89" spans="1:9" ht="50" thickBot="1" x14ac:dyDescent="0.3">
      <c r="A89" s="26" t="s">
        <v>72</v>
      </c>
      <c r="B89" s="164" t="s">
        <v>152</v>
      </c>
      <c r="C89" s="165" t="s">
        <v>153</v>
      </c>
      <c r="D89" s="40" t="s">
        <v>154</v>
      </c>
      <c r="E89" s="54" t="s">
        <v>155</v>
      </c>
    </row>
    <row r="90" spans="1:9" ht="16" thickBot="1" x14ac:dyDescent="0.25">
      <c r="A90" s="28" t="s">
        <v>81</v>
      </c>
      <c r="B90" s="32">
        <v>600</v>
      </c>
      <c r="C90" s="33">
        <v>807</v>
      </c>
      <c r="D90" s="29">
        <v>200</v>
      </c>
      <c r="E90" s="37">
        <v>270</v>
      </c>
    </row>
    <row r="91" spans="1:9" ht="16" thickBot="1" x14ac:dyDescent="0.25">
      <c r="A91" s="28" t="s">
        <v>77</v>
      </c>
      <c r="B91" s="55">
        <v>500</v>
      </c>
      <c r="C91" s="57">
        <v>690</v>
      </c>
      <c r="D91" s="30">
        <v>167</v>
      </c>
      <c r="E91" s="38">
        <v>230</v>
      </c>
    </row>
    <row r="92" spans="1:9" x14ac:dyDescent="0.2">
      <c r="A92" s="28" t="s">
        <v>190</v>
      </c>
      <c r="B92" s="27">
        <v>450</v>
      </c>
      <c r="C92" s="34">
        <v>450</v>
      </c>
      <c r="D92" s="30">
        <v>150</v>
      </c>
      <c r="E92" s="38">
        <v>150</v>
      </c>
    </row>
    <row r="93" spans="1:9" x14ac:dyDescent="0.2">
      <c r="A93" s="2" t="s">
        <v>26</v>
      </c>
      <c r="B93" s="27">
        <v>300</v>
      </c>
      <c r="C93" s="34">
        <v>637</v>
      </c>
      <c r="D93" s="30">
        <v>100</v>
      </c>
      <c r="E93" s="38">
        <v>212</v>
      </c>
    </row>
    <row r="94" spans="1:9" ht="16" thickBot="1" x14ac:dyDescent="0.25">
      <c r="A94" s="52" t="s">
        <v>151</v>
      </c>
      <c r="B94" s="27">
        <v>300</v>
      </c>
      <c r="C94" s="34">
        <v>604</v>
      </c>
      <c r="D94" s="30">
        <v>100</v>
      </c>
      <c r="E94" s="38">
        <v>201</v>
      </c>
    </row>
    <row r="95" spans="1:9" x14ac:dyDescent="0.2">
      <c r="A95" s="28" t="s">
        <v>133</v>
      </c>
      <c r="B95" s="27">
        <v>300</v>
      </c>
      <c r="C95" s="34">
        <v>588</v>
      </c>
      <c r="D95" s="30">
        <v>100</v>
      </c>
      <c r="E95" s="38">
        <v>196</v>
      </c>
    </row>
    <row r="96" spans="1:9" x14ac:dyDescent="0.2">
      <c r="A96" s="2" t="s">
        <v>131</v>
      </c>
      <c r="B96" s="27">
        <v>300</v>
      </c>
      <c r="C96" s="34">
        <v>538</v>
      </c>
      <c r="D96" s="30">
        <v>100</v>
      </c>
      <c r="E96" s="38">
        <v>179</v>
      </c>
    </row>
    <row r="97" spans="1:5" x14ac:dyDescent="0.2">
      <c r="A97" s="2" t="s">
        <v>135</v>
      </c>
      <c r="B97" s="27">
        <v>300</v>
      </c>
      <c r="C97" s="34">
        <v>525</v>
      </c>
      <c r="D97" s="30">
        <v>100</v>
      </c>
      <c r="E97" s="38">
        <v>175</v>
      </c>
    </row>
    <row r="98" spans="1:5" x14ac:dyDescent="0.2">
      <c r="A98" s="2" t="s">
        <v>148</v>
      </c>
      <c r="B98" s="27">
        <v>300</v>
      </c>
      <c r="C98" s="34">
        <v>480</v>
      </c>
      <c r="D98" s="30">
        <v>100</v>
      </c>
      <c r="E98" s="38">
        <v>160</v>
      </c>
    </row>
    <row r="99" spans="1:5" x14ac:dyDescent="0.2">
      <c r="A99" s="2" t="s">
        <v>134</v>
      </c>
      <c r="B99" s="55">
        <v>300</v>
      </c>
      <c r="C99" s="57">
        <v>450</v>
      </c>
      <c r="D99" s="30">
        <v>100</v>
      </c>
      <c r="E99" s="38">
        <v>150</v>
      </c>
    </row>
    <row r="100" spans="1:5" x14ac:dyDescent="0.2">
      <c r="A100" s="52" t="s">
        <v>150</v>
      </c>
      <c r="B100" s="55">
        <v>300</v>
      </c>
      <c r="C100" s="57">
        <v>450</v>
      </c>
      <c r="D100" s="30">
        <v>100</v>
      </c>
      <c r="E100" s="38">
        <v>150</v>
      </c>
    </row>
    <row r="101" spans="1:5" ht="14.25" customHeight="1" x14ac:dyDescent="0.2">
      <c r="A101" s="2" t="s">
        <v>129</v>
      </c>
      <c r="B101" s="27">
        <v>300</v>
      </c>
      <c r="C101" s="34">
        <v>427</v>
      </c>
      <c r="D101" s="30">
        <v>100</v>
      </c>
      <c r="E101" s="38">
        <v>143</v>
      </c>
    </row>
    <row r="102" spans="1:5" ht="14.25" customHeight="1" x14ac:dyDescent="0.2">
      <c r="A102" s="2" t="s">
        <v>78</v>
      </c>
      <c r="B102" s="55">
        <v>200</v>
      </c>
      <c r="C102" s="57">
        <v>344</v>
      </c>
      <c r="D102" s="30">
        <v>66</v>
      </c>
      <c r="E102" s="38">
        <v>115</v>
      </c>
    </row>
    <row r="103" spans="1:5" ht="14.25" customHeight="1" x14ac:dyDescent="0.2">
      <c r="A103" s="2" t="s">
        <v>199</v>
      </c>
      <c r="B103" s="55">
        <v>150</v>
      </c>
      <c r="C103" s="57">
        <v>357</v>
      </c>
      <c r="D103" s="30">
        <v>50</v>
      </c>
      <c r="E103" s="38">
        <v>119</v>
      </c>
    </row>
    <row r="104" spans="1:5" ht="14.25" customHeight="1" x14ac:dyDescent="0.2">
      <c r="A104" s="2" t="s">
        <v>161</v>
      </c>
      <c r="B104" s="55">
        <v>150</v>
      </c>
      <c r="C104" s="57">
        <v>330</v>
      </c>
      <c r="D104" s="30">
        <v>50</v>
      </c>
      <c r="E104" s="38">
        <v>110</v>
      </c>
    </row>
    <row r="105" spans="1:5" ht="14.25" customHeight="1" x14ac:dyDescent="0.2">
      <c r="A105" s="2" t="s">
        <v>128</v>
      </c>
      <c r="B105" s="55">
        <v>150</v>
      </c>
      <c r="C105" s="57">
        <v>300</v>
      </c>
      <c r="D105" s="30">
        <v>50</v>
      </c>
      <c r="E105" s="38">
        <v>133</v>
      </c>
    </row>
    <row r="106" spans="1:5" ht="14.25" customHeight="1" x14ac:dyDescent="0.2">
      <c r="A106" s="215" t="s">
        <v>195</v>
      </c>
      <c r="B106" s="222">
        <v>150</v>
      </c>
      <c r="C106" s="223">
        <v>262</v>
      </c>
      <c r="D106" s="224">
        <v>50</v>
      </c>
      <c r="E106" s="225">
        <v>87</v>
      </c>
    </row>
    <row r="107" spans="1:5" x14ac:dyDescent="0.2">
      <c r="A107" s="2" t="s">
        <v>162</v>
      </c>
      <c r="B107" s="55">
        <v>150</v>
      </c>
      <c r="C107" s="57">
        <v>193</v>
      </c>
      <c r="D107" s="30">
        <v>50</v>
      </c>
      <c r="E107" s="38">
        <v>64</v>
      </c>
    </row>
    <row r="108" spans="1:5" ht="16" thickBot="1" x14ac:dyDescent="0.25">
      <c r="A108" s="4"/>
      <c r="B108" s="35"/>
      <c r="C108" s="36"/>
      <c r="D108" s="31"/>
      <c r="E108" s="39"/>
    </row>
  </sheetData>
  <mergeCells count="18">
    <mergeCell ref="A15:I15"/>
    <mergeCell ref="A2:I2"/>
    <mergeCell ref="A3:I4"/>
    <mergeCell ref="A6:I6"/>
    <mergeCell ref="A7:I8"/>
    <mergeCell ref="A10:I10"/>
    <mergeCell ref="A86:I87"/>
    <mergeCell ref="A16:I16"/>
    <mergeCell ref="A18:I20"/>
    <mergeCell ref="A22:I24"/>
    <mergeCell ref="A26:I26"/>
    <mergeCell ref="A30:I31"/>
    <mergeCell ref="A34:I34"/>
    <mergeCell ref="A36:I36"/>
    <mergeCell ref="A37:I38"/>
    <mergeCell ref="A60:I60"/>
    <mergeCell ref="A61:I62"/>
    <mergeCell ref="A85:I85"/>
  </mergeCells>
  <pageMargins left="0.25" right="0.25" top="0.75" bottom="0.75" header="0.3" footer="0.3"/>
  <pageSetup paperSize="9" scale="54" fitToHeight="3" orientation="landscape" horizontalDpi="0" verticalDpi="0"/>
  <rowBreaks count="1" manualBreakCount="1">
    <brk id="35" max="8" man="1"/>
  </rowBreaks>
  <drawing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90F9-EC46-4D2B-8957-3929994384A2}">
  <sheetPr>
    <tabColor rgb="FF00B050"/>
  </sheetPr>
  <dimension ref="A1:P218"/>
  <sheetViews>
    <sheetView zoomScale="148" zoomScaleNormal="148" workbookViewId="0"/>
  </sheetViews>
  <sheetFormatPr baseColWidth="10" defaultColWidth="8.83203125" defaultRowHeight="15" x14ac:dyDescent="0.2"/>
  <cols>
    <col min="1" max="1" width="33.5" customWidth="1"/>
    <col min="11" max="11" width="14.83203125" customWidth="1"/>
  </cols>
  <sheetData>
    <row r="1" spans="1:16" x14ac:dyDescent="0.2">
      <c r="A1" s="41"/>
      <c r="B1" s="41"/>
      <c r="C1" s="41"/>
      <c r="D1" s="41"/>
      <c r="E1" s="41"/>
      <c r="F1" s="41"/>
      <c r="G1" s="41"/>
      <c r="H1" s="41"/>
      <c r="I1" s="41"/>
      <c r="J1" s="41"/>
      <c r="K1" s="41"/>
      <c r="L1" s="41"/>
      <c r="M1" s="41"/>
      <c r="N1" s="41"/>
      <c r="O1" s="41"/>
      <c r="P1" s="41"/>
    </row>
    <row r="2" spans="1:16" x14ac:dyDescent="0.2">
      <c r="A2" s="41"/>
      <c r="B2" s="41"/>
      <c r="C2" s="41"/>
      <c r="D2" s="41"/>
      <c r="E2" s="41"/>
      <c r="F2" s="41"/>
      <c r="G2" s="41"/>
      <c r="H2" s="41"/>
      <c r="I2" s="41"/>
      <c r="J2" s="41"/>
      <c r="K2" s="41"/>
      <c r="L2" s="41"/>
      <c r="M2" s="41"/>
      <c r="N2" s="41"/>
      <c r="O2" s="41"/>
      <c r="P2" s="41"/>
    </row>
    <row r="3" spans="1:16" x14ac:dyDescent="0.2">
      <c r="A3" s="41"/>
      <c r="B3" s="41"/>
      <c r="C3" s="41"/>
      <c r="D3" s="41"/>
      <c r="E3" s="41"/>
      <c r="F3" s="41"/>
      <c r="G3" s="41"/>
      <c r="H3" s="41"/>
      <c r="I3" s="41"/>
      <c r="J3" s="41"/>
      <c r="K3" s="41"/>
      <c r="L3" s="41"/>
      <c r="M3" s="41"/>
      <c r="N3" s="41"/>
      <c r="O3" s="41"/>
      <c r="P3" s="41"/>
    </row>
    <row r="4" spans="1:16" x14ac:dyDescent="0.2">
      <c r="A4" s="41"/>
      <c r="B4" s="41"/>
      <c r="C4" s="41"/>
      <c r="D4" s="41"/>
      <c r="E4" s="41"/>
      <c r="F4" s="41"/>
      <c r="G4" s="41"/>
      <c r="H4" s="41"/>
      <c r="I4" s="41"/>
      <c r="J4" s="41"/>
      <c r="K4" s="41"/>
      <c r="L4" s="41"/>
      <c r="M4" s="41"/>
      <c r="N4" s="41"/>
      <c r="O4" s="41"/>
      <c r="P4" s="41"/>
    </row>
    <row r="5" spans="1:16" x14ac:dyDescent="0.2">
      <c r="A5" s="41"/>
      <c r="B5" s="41"/>
      <c r="C5" s="41"/>
      <c r="D5" s="41"/>
      <c r="E5" s="41"/>
      <c r="F5" s="41"/>
      <c r="G5" s="41"/>
      <c r="H5" s="41"/>
      <c r="I5" s="41"/>
      <c r="J5" s="41"/>
      <c r="K5" s="41"/>
      <c r="L5" s="41"/>
      <c r="M5" s="41"/>
      <c r="N5" s="41"/>
      <c r="O5" s="41"/>
      <c r="P5" s="41"/>
    </row>
    <row r="6" spans="1:16" x14ac:dyDescent="0.2">
      <c r="A6" s="41"/>
      <c r="B6" s="41"/>
      <c r="C6" s="41"/>
      <c r="D6" s="41"/>
      <c r="E6" s="41"/>
      <c r="F6" s="41"/>
      <c r="G6" s="41"/>
      <c r="H6" s="41"/>
      <c r="I6" s="41"/>
      <c r="J6" s="41"/>
      <c r="K6" s="41"/>
      <c r="L6" s="41"/>
      <c r="M6" s="41"/>
      <c r="N6" s="41"/>
      <c r="O6" s="41"/>
      <c r="P6" s="41"/>
    </row>
    <row r="7" spans="1:16" x14ac:dyDescent="0.2">
      <c r="A7" s="41"/>
      <c r="B7" s="41"/>
      <c r="C7" s="41"/>
      <c r="D7" s="41"/>
      <c r="E7" s="41"/>
      <c r="F7" s="41"/>
      <c r="G7" s="41"/>
      <c r="H7" s="41"/>
      <c r="I7" s="41"/>
      <c r="J7" s="41"/>
      <c r="K7" s="41"/>
      <c r="L7" s="41"/>
      <c r="M7" s="41"/>
      <c r="N7" s="41"/>
      <c r="O7" s="41"/>
      <c r="P7" s="41"/>
    </row>
    <row r="8" spans="1:16" x14ac:dyDescent="0.2">
      <c r="A8" s="41"/>
      <c r="B8" s="41"/>
      <c r="C8" s="41"/>
      <c r="D8" s="41"/>
      <c r="E8" s="41"/>
      <c r="F8" s="41"/>
      <c r="G8" s="41"/>
      <c r="H8" s="41"/>
      <c r="I8" s="41"/>
      <c r="J8" s="41"/>
      <c r="K8" s="41"/>
      <c r="L8" s="41"/>
      <c r="M8" s="41"/>
      <c r="N8" s="41"/>
      <c r="O8" s="41"/>
      <c r="P8" s="41"/>
    </row>
    <row r="9" spans="1:16" x14ac:dyDescent="0.2">
      <c r="A9" s="41"/>
      <c r="B9" s="41"/>
      <c r="C9" s="41"/>
      <c r="D9" s="41"/>
      <c r="E9" s="41"/>
      <c r="F9" s="41"/>
      <c r="G9" s="41"/>
      <c r="H9" s="41"/>
      <c r="I9" s="41"/>
      <c r="J9" s="41"/>
      <c r="K9" s="41"/>
      <c r="L9" s="41"/>
      <c r="M9" s="41"/>
      <c r="N9" s="41"/>
      <c r="O9" s="41"/>
      <c r="P9" s="41"/>
    </row>
    <row r="10" spans="1:16" x14ac:dyDescent="0.2">
      <c r="A10" s="41"/>
      <c r="B10" s="41"/>
      <c r="C10" s="41"/>
      <c r="D10" s="41"/>
      <c r="E10" s="41"/>
      <c r="F10" s="41"/>
      <c r="G10" s="41"/>
      <c r="H10" s="41"/>
      <c r="I10" s="41"/>
      <c r="J10" s="41"/>
      <c r="K10" s="41"/>
      <c r="L10" s="41"/>
      <c r="M10" s="41"/>
      <c r="N10" s="41"/>
      <c r="O10" s="41"/>
      <c r="P10" s="41"/>
    </row>
    <row r="11" spans="1:16" x14ac:dyDescent="0.2">
      <c r="A11" s="41"/>
      <c r="B11" s="41"/>
      <c r="C11" s="41"/>
      <c r="D11" s="41"/>
      <c r="E11" s="41"/>
      <c r="F11" s="41"/>
      <c r="G11" s="41"/>
      <c r="H11" s="41"/>
      <c r="I11" s="41"/>
      <c r="J11" s="41"/>
      <c r="K11" s="41"/>
      <c r="L11" s="41"/>
      <c r="M11" s="41"/>
      <c r="N11" s="41"/>
      <c r="O11" s="41"/>
      <c r="P11" s="41"/>
    </row>
    <row r="12" spans="1:16" x14ac:dyDescent="0.2">
      <c r="A12" s="41"/>
      <c r="B12" s="41"/>
      <c r="C12" s="41"/>
      <c r="D12" s="41"/>
      <c r="E12" s="41"/>
      <c r="F12" s="41"/>
      <c r="G12" s="41"/>
      <c r="H12" s="41"/>
      <c r="I12" s="41"/>
      <c r="J12" s="41"/>
      <c r="K12" s="41"/>
      <c r="L12" s="41"/>
      <c r="M12" s="41"/>
      <c r="N12" s="41"/>
      <c r="O12" s="41"/>
      <c r="P12" s="41"/>
    </row>
    <row r="13" spans="1:16" x14ac:dyDescent="0.2">
      <c r="A13" s="41"/>
      <c r="B13" s="41"/>
      <c r="C13" s="41"/>
      <c r="D13" s="41"/>
      <c r="E13" s="41"/>
      <c r="F13" s="41"/>
      <c r="G13" s="41"/>
      <c r="H13" s="41"/>
      <c r="I13" s="41"/>
      <c r="J13" s="41"/>
      <c r="K13" s="41"/>
      <c r="L13" s="41"/>
      <c r="M13" s="41"/>
      <c r="N13" s="41"/>
      <c r="O13" s="41"/>
      <c r="P13" s="41"/>
    </row>
    <row r="14" spans="1:16" x14ac:dyDescent="0.2">
      <c r="A14" s="41"/>
      <c r="B14" s="41"/>
      <c r="C14" s="41"/>
      <c r="D14" s="41"/>
      <c r="E14" s="41"/>
      <c r="F14" s="41"/>
      <c r="G14" s="41"/>
      <c r="H14" s="41"/>
      <c r="I14" s="41"/>
      <c r="J14" s="41"/>
      <c r="K14" s="41"/>
      <c r="L14" s="41"/>
      <c r="M14" s="41"/>
      <c r="N14" s="41"/>
      <c r="O14" s="41"/>
      <c r="P14" s="41"/>
    </row>
    <row r="15" spans="1:16" x14ac:dyDescent="0.2">
      <c r="A15" s="41"/>
      <c r="B15" s="41"/>
      <c r="C15" s="41"/>
      <c r="D15" s="41"/>
      <c r="E15" s="41"/>
      <c r="F15" s="41"/>
      <c r="G15" s="41"/>
      <c r="H15" s="41"/>
      <c r="I15" s="41"/>
      <c r="J15" s="41"/>
      <c r="K15" s="41"/>
      <c r="L15" s="41"/>
      <c r="M15" s="41"/>
      <c r="N15" s="41"/>
      <c r="O15" s="41"/>
      <c r="P15" s="41"/>
    </row>
    <row r="16" spans="1:16" x14ac:dyDescent="0.2">
      <c r="A16" s="41"/>
      <c r="B16" s="41"/>
      <c r="C16" s="41"/>
      <c r="D16" s="41"/>
      <c r="E16" s="41"/>
      <c r="F16" s="41"/>
      <c r="G16" s="41"/>
      <c r="H16" s="41"/>
      <c r="I16" s="41"/>
      <c r="J16" s="41"/>
      <c r="K16" s="41"/>
      <c r="L16" s="41"/>
      <c r="M16" s="41"/>
      <c r="N16" s="41"/>
      <c r="O16" s="41"/>
      <c r="P16" s="41"/>
    </row>
    <row r="17" spans="1:16" x14ac:dyDescent="0.2">
      <c r="A17" s="41"/>
      <c r="B17" s="41"/>
      <c r="C17" s="41"/>
      <c r="D17" s="41"/>
      <c r="E17" s="41"/>
      <c r="F17" s="41"/>
      <c r="G17" s="41"/>
      <c r="H17" s="41"/>
      <c r="I17" s="41"/>
      <c r="J17" s="41"/>
      <c r="K17" s="41"/>
      <c r="L17" s="41"/>
      <c r="M17" s="41"/>
      <c r="N17" s="41"/>
      <c r="O17" s="41"/>
      <c r="P17" s="41"/>
    </row>
    <row r="18" spans="1:16" x14ac:dyDescent="0.2">
      <c r="A18" s="41"/>
      <c r="B18" s="41"/>
      <c r="C18" s="41"/>
      <c r="D18" s="41"/>
      <c r="E18" s="41"/>
      <c r="F18" s="41"/>
      <c r="G18" s="41"/>
      <c r="H18" s="41"/>
      <c r="I18" s="41"/>
      <c r="J18" s="41"/>
      <c r="K18" s="41"/>
      <c r="L18" s="41"/>
      <c r="M18" s="41"/>
      <c r="N18" s="41"/>
      <c r="O18" s="41"/>
      <c r="P18" s="41"/>
    </row>
    <row r="19" spans="1:16" x14ac:dyDescent="0.2">
      <c r="A19" s="41"/>
      <c r="B19" s="41"/>
      <c r="C19" s="41"/>
      <c r="D19" s="41"/>
      <c r="E19" s="41"/>
      <c r="F19" s="41"/>
      <c r="G19" s="41"/>
      <c r="H19" s="41"/>
      <c r="I19" s="41"/>
      <c r="J19" s="41"/>
      <c r="K19" s="41"/>
      <c r="L19" s="41"/>
      <c r="M19" s="41"/>
      <c r="N19" s="41"/>
      <c r="O19" s="41"/>
      <c r="P19" s="41"/>
    </row>
    <row r="20" spans="1:16" x14ac:dyDescent="0.2">
      <c r="A20" s="41"/>
      <c r="B20" s="41"/>
      <c r="C20" s="41"/>
      <c r="D20" s="41"/>
      <c r="E20" s="41"/>
      <c r="F20" s="41"/>
      <c r="G20" s="41"/>
      <c r="H20" s="41"/>
      <c r="I20" s="41"/>
      <c r="J20" s="41"/>
      <c r="K20" s="41"/>
      <c r="L20" s="41"/>
      <c r="M20" s="41"/>
      <c r="N20" s="41"/>
      <c r="O20" s="41"/>
      <c r="P20" s="41"/>
    </row>
    <row r="21" spans="1:16" x14ac:dyDescent="0.2">
      <c r="A21" s="41"/>
      <c r="B21" s="41"/>
      <c r="C21" s="41"/>
      <c r="D21" s="41"/>
      <c r="E21" s="41"/>
      <c r="F21" s="41"/>
      <c r="G21" s="41"/>
      <c r="H21" s="41"/>
      <c r="I21" s="41"/>
      <c r="J21" s="41"/>
      <c r="K21" s="41"/>
      <c r="L21" s="41"/>
      <c r="M21" s="41"/>
      <c r="N21" s="41"/>
      <c r="O21" s="41"/>
      <c r="P21" s="41"/>
    </row>
    <row r="22" spans="1:16" x14ac:dyDescent="0.2">
      <c r="A22" s="41"/>
      <c r="B22" s="41"/>
      <c r="C22" s="41"/>
      <c r="D22" s="41"/>
      <c r="E22" s="41"/>
      <c r="F22" s="41"/>
      <c r="G22" s="41"/>
      <c r="H22" s="41"/>
      <c r="I22" s="41"/>
      <c r="J22" s="41"/>
      <c r="K22" s="41"/>
      <c r="L22" s="41"/>
      <c r="M22" s="41"/>
      <c r="N22" s="41"/>
      <c r="O22" s="41"/>
      <c r="P22" s="41"/>
    </row>
    <row r="23" spans="1:16" x14ac:dyDescent="0.2">
      <c r="A23" s="41"/>
      <c r="B23" s="41"/>
      <c r="C23" s="41"/>
      <c r="D23" s="41"/>
      <c r="E23" s="41"/>
      <c r="F23" s="41"/>
      <c r="G23" s="41"/>
      <c r="H23" s="41"/>
      <c r="I23" s="41"/>
      <c r="J23" s="41"/>
      <c r="K23" s="41"/>
      <c r="L23" s="41"/>
      <c r="M23" s="41"/>
      <c r="N23" s="41"/>
      <c r="O23" s="41"/>
      <c r="P23" s="41"/>
    </row>
    <row r="24" spans="1:16" x14ac:dyDescent="0.2">
      <c r="A24" s="41"/>
      <c r="B24" s="41"/>
      <c r="C24" s="41"/>
      <c r="D24" s="41"/>
      <c r="E24" s="41"/>
      <c r="F24" s="41"/>
      <c r="G24" s="41"/>
      <c r="H24" s="41"/>
      <c r="I24" s="41"/>
      <c r="J24" s="41"/>
      <c r="K24" s="41"/>
      <c r="L24" s="41"/>
      <c r="M24" s="41"/>
      <c r="N24" s="41"/>
      <c r="O24" s="41"/>
      <c r="P24" s="41"/>
    </row>
    <row r="25" spans="1:16" x14ac:dyDescent="0.2">
      <c r="A25" s="41"/>
      <c r="B25" s="41"/>
      <c r="C25" s="41"/>
      <c r="D25" s="41"/>
      <c r="E25" s="41"/>
      <c r="F25" s="41"/>
      <c r="G25" s="41"/>
      <c r="H25" s="41"/>
      <c r="I25" s="41"/>
      <c r="J25" s="41"/>
      <c r="K25" s="41"/>
      <c r="L25" s="41"/>
      <c r="M25" s="41"/>
      <c r="N25" s="41"/>
      <c r="O25" s="41"/>
      <c r="P25" s="41"/>
    </row>
    <row r="26" spans="1:16" x14ac:dyDescent="0.2">
      <c r="A26" s="41"/>
      <c r="B26" s="41"/>
      <c r="C26" s="41"/>
      <c r="D26" s="41"/>
      <c r="E26" s="41"/>
      <c r="F26" s="41"/>
      <c r="G26" s="41"/>
      <c r="H26" s="41"/>
      <c r="I26" s="41"/>
      <c r="J26" s="41"/>
      <c r="K26" s="41"/>
      <c r="L26" s="41"/>
      <c r="M26" s="41"/>
      <c r="N26" s="41"/>
      <c r="O26" s="41"/>
      <c r="P26" s="41"/>
    </row>
    <row r="27" spans="1:16" x14ac:dyDescent="0.2">
      <c r="A27" s="41"/>
      <c r="B27" s="41"/>
      <c r="C27" s="41"/>
      <c r="D27" s="41"/>
      <c r="E27" s="41"/>
      <c r="F27" s="41"/>
      <c r="G27" s="41"/>
      <c r="H27" s="41"/>
      <c r="I27" s="41"/>
      <c r="J27" s="41"/>
      <c r="K27" s="41"/>
      <c r="L27" s="41"/>
      <c r="M27" s="41"/>
      <c r="N27" s="41"/>
      <c r="O27" s="41"/>
      <c r="P27" s="41"/>
    </row>
    <row r="28" spans="1:16" x14ac:dyDescent="0.2">
      <c r="A28" s="41"/>
      <c r="B28" s="41"/>
      <c r="C28" s="41"/>
      <c r="D28" s="41"/>
      <c r="E28" s="41"/>
      <c r="F28" s="41"/>
      <c r="G28" s="41"/>
      <c r="H28" s="41"/>
      <c r="I28" s="41"/>
      <c r="J28" s="41"/>
      <c r="K28" s="41"/>
      <c r="L28" s="41"/>
      <c r="M28" s="41"/>
      <c r="N28" s="41"/>
      <c r="O28" s="41"/>
      <c r="P28" s="41"/>
    </row>
    <row r="29" spans="1:16" x14ac:dyDescent="0.2">
      <c r="A29" s="41"/>
      <c r="B29" s="41"/>
      <c r="C29" s="41"/>
      <c r="D29" s="41"/>
      <c r="E29" s="41"/>
      <c r="F29" s="41"/>
      <c r="G29" s="41"/>
      <c r="H29" s="41"/>
      <c r="I29" s="41"/>
      <c r="J29" s="41"/>
      <c r="K29" s="41"/>
      <c r="L29" s="41"/>
      <c r="M29" s="41"/>
      <c r="N29" s="41"/>
      <c r="O29" s="41"/>
      <c r="P29" s="41"/>
    </row>
    <row r="30" spans="1:16" x14ac:dyDescent="0.2">
      <c r="A30" s="41"/>
      <c r="B30" s="41"/>
      <c r="C30" s="41"/>
      <c r="D30" s="41"/>
      <c r="E30" s="41"/>
      <c r="F30" s="41"/>
      <c r="G30" s="41"/>
      <c r="H30" s="41"/>
      <c r="I30" s="41"/>
      <c r="J30" s="41"/>
      <c r="K30" s="41"/>
      <c r="L30" s="41"/>
      <c r="M30" s="41"/>
      <c r="N30" s="41"/>
      <c r="O30" s="41"/>
      <c r="P30" s="41"/>
    </row>
    <row r="31" spans="1:16" x14ac:dyDescent="0.2">
      <c r="A31" s="41"/>
      <c r="B31" s="41"/>
      <c r="C31" s="41"/>
      <c r="D31" s="41"/>
      <c r="E31" s="41"/>
      <c r="F31" s="41"/>
      <c r="G31" s="41"/>
      <c r="H31" s="41"/>
      <c r="I31" s="41"/>
      <c r="J31" s="41"/>
      <c r="K31" s="41"/>
      <c r="L31" s="41"/>
      <c r="M31" s="41"/>
      <c r="N31" s="41"/>
      <c r="O31" s="41"/>
      <c r="P31" s="41"/>
    </row>
    <row r="32" spans="1:16" x14ac:dyDescent="0.2">
      <c r="A32" s="41"/>
      <c r="B32" s="41"/>
      <c r="C32" s="41"/>
      <c r="D32" s="41"/>
      <c r="E32" s="41"/>
      <c r="F32" s="41"/>
      <c r="G32" s="41"/>
      <c r="H32" s="41"/>
      <c r="I32" s="41"/>
      <c r="J32" s="41"/>
      <c r="K32" s="41"/>
      <c r="L32" s="41"/>
      <c r="M32" s="41"/>
      <c r="N32" s="41"/>
      <c r="O32" s="41"/>
      <c r="P32" s="41"/>
    </row>
    <row r="33" spans="1:16" x14ac:dyDescent="0.2">
      <c r="A33" s="41"/>
      <c r="B33" s="41"/>
      <c r="C33" s="41"/>
      <c r="D33" s="41"/>
      <c r="E33" s="41"/>
      <c r="F33" s="41"/>
      <c r="G33" s="41"/>
      <c r="H33" s="41"/>
      <c r="I33" s="41"/>
      <c r="J33" s="41"/>
      <c r="K33" s="41"/>
      <c r="L33" s="41"/>
      <c r="M33" s="41"/>
      <c r="N33" s="41"/>
      <c r="O33" s="41"/>
      <c r="P33" s="41"/>
    </row>
    <row r="34" spans="1:16" x14ac:dyDescent="0.2">
      <c r="A34" s="41"/>
      <c r="B34" s="41"/>
      <c r="C34" s="41"/>
      <c r="D34" s="41"/>
      <c r="E34" s="41"/>
      <c r="F34" s="41"/>
      <c r="G34" s="41"/>
      <c r="H34" s="41"/>
      <c r="I34" s="41"/>
      <c r="J34" s="41"/>
      <c r="K34" s="41"/>
      <c r="L34" s="41"/>
      <c r="M34" s="41"/>
      <c r="N34" s="41"/>
      <c r="O34" s="41"/>
      <c r="P34" s="41"/>
    </row>
    <row r="35" spans="1:16" x14ac:dyDescent="0.2">
      <c r="A35" s="41"/>
      <c r="B35" s="41"/>
      <c r="C35" s="41"/>
      <c r="D35" s="41"/>
      <c r="E35" s="41"/>
      <c r="F35" s="41"/>
      <c r="G35" s="41"/>
      <c r="H35" s="41"/>
      <c r="I35" s="41"/>
      <c r="J35" s="41"/>
      <c r="K35" s="41"/>
      <c r="L35" s="41"/>
      <c r="M35" s="41"/>
      <c r="N35" s="41"/>
      <c r="O35" s="41"/>
      <c r="P35" s="41"/>
    </row>
    <row r="36" spans="1:16" x14ac:dyDescent="0.2">
      <c r="A36" s="41"/>
      <c r="B36" s="41"/>
      <c r="C36" s="41"/>
      <c r="D36" s="41"/>
      <c r="E36" s="41"/>
      <c r="F36" s="41"/>
      <c r="G36" s="41"/>
      <c r="H36" s="41"/>
      <c r="I36" s="41"/>
      <c r="J36" s="41"/>
      <c r="K36" s="41"/>
      <c r="L36" s="41"/>
      <c r="M36" s="41"/>
      <c r="N36" s="41"/>
      <c r="O36" s="41"/>
      <c r="P36" s="41"/>
    </row>
    <row r="37" spans="1:16" x14ac:dyDescent="0.2">
      <c r="A37" s="41"/>
      <c r="B37" s="41"/>
      <c r="C37" s="41"/>
      <c r="D37" s="41"/>
      <c r="E37" s="41"/>
      <c r="F37" s="41"/>
      <c r="G37" s="41"/>
      <c r="H37" s="41"/>
      <c r="I37" s="41"/>
      <c r="J37" s="41"/>
      <c r="K37" s="41"/>
      <c r="L37" s="41"/>
      <c r="M37" s="41"/>
      <c r="N37" s="41"/>
      <c r="O37" s="41"/>
      <c r="P37" s="41"/>
    </row>
    <row r="38" spans="1:16" x14ac:dyDescent="0.2">
      <c r="A38" s="41"/>
      <c r="B38" s="41"/>
      <c r="C38" s="41"/>
      <c r="D38" s="41"/>
      <c r="E38" s="41"/>
      <c r="F38" s="41"/>
      <c r="G38" s="41"/>
      <c r="H38" s="41"/>
      <c r="I38" s="41"/>
      <c r="J38" s="41"/>
      <c r="K38" s="41"/>
      <c r="L38" s="41"/>
      <c r="M38" s="41"/>
      <c r="N38" s="41"/>
      <c r="O38" s="41"/>
      <c r="P38" s="41"/>
    </row>
    <row r="39" spans="1:16" x14ac:dyDescent="0.2">
      <c r="A39" s="41"/>
      <c r="B39" s="41"/>
      <c r="C39" s="41"/>
      <c r="D39" s="41"/>
      <c r="E39" s="41"/>
      <c r="F39" s="41"/>
      <c r="G39" s="41"/>
      <c r="H39" s="41"/>
      <c r="I39" s="41"/>
      <c r="J39" s="41"/>
      <c r="K39" s="41"/>
      <c r="L39" s="41"/>
      <c r="M39" s="41"/>
      <c r="N39" s="41"/>
      <c r="O39" s="41"/>
      <c r="P39" s="41"/>
    </row>
    <row r="40" spans="1:16" x14ac:dyDescent="0.2">
      <c r="A40" s="41"/>
      <c r="B40" s="41"/>
      <c r="C40" s="41"/>
      <c r="D40" s="41"/>
      <c r="E40" s="41"/>
      <c r="F40" s="41"/>
      <c r="G40" s="41"/>
      <c r="H40" s="41"/>
      <c r="I40" s="41"/>
      <c r="J40" s="41"/>
      <c r="K40" s="41"/>
      <c r="L40" s="41"/>
      <c r="M40" s="41"/>
      <c r="N40" s="41"/>
      <c r="O40" s="41"/>
      <c r="P40" s="41"/>
    </row>
    <row r="41" spans="1:16" x14ac:dyDescent="0.2">
      <c r="A41" s="41"/>
      <c r="B41" s="41"/>
      <c r="C41" s="41"/>
      <c r="D41" s="41"/>
      <c r="E41" s="41"/>
      <c r="F41" s="41"/>
      <c r="G41" s="41"/>
      <c r="H41" s="41"/>
      <c r="I41" s="41"/>
      <c r="J41" s="41"/>
      <c r="K41" s="41"/>
      <c r="L41" s="41"/>
      <c r="M41" s="41"/>
      <c r="N41" s="41"/>
      <c r="O41" s="41"/>
      <c r="P41" s="41"/>
    </row>
    <row r="42" spans="1:16" x14ac:dyDescent="0.2">
      <c r="A42" s="41"/>
      <c r="B42" s="41"/>
      <c r="C42" s="41"/>
      <c r="D42" s="41"/>
      <c r="E42" s="41"/>
      <c r="F42" s="41"/>
      <c r="G42" s="41"/>
      <c r="H42" s="41"/>
      <c r="I42" s="41"/>
      <c r="J42" s="41"/>
      <c r="K42" s="41"/>
      <c r="L42" s="41"/>
      <c r="M42" s="41"/>
      <c r="N42" s="41"/>
      <c r="O42" s="41"/>
      <c r="P42" s="41"/>
    </row>
    <row r="43" spans="1:16" x14ac:dyDescent="0.2">
      <c r="A43" s="41"/>
      <c r="B43" s="41"/>
      <c r="C43" s="41"/>
      <c r="D43" s="41"/>
      <c r="E43" s="41"/>
      <c r="F43" s="41"/>
      <c r="G43" s="41"/>
      <c r="H43" s="41"/>
      <c r="I43" s="41"/>
      <c r="J43" s="41"/>
      <c r="K43" s="41"/>
      <c r="L43" s="41"/>
      <c r="M43" s="41"/>
      <c r="N43" s="41"/>
      <c r="O43" s="41"/>
      <c r="P43" s="41"/>
    </row>
    <row r="44" spans="1:16" x14ac:dyDescent="0.2">
      <c r="A44" s="41"/>
      <c r="B44" s="41"/>
      <c r="C44" s="41"/>
      <c r="D44" s="41"/>
      <c r="E44" s="41"/>
      <c r="F44" s="41"/>
      <c r="G44" s="41"/>
      <c r="H44" s="41"/>
      <c r="I44" s="41"/>
      <c r="J44" s="41"/>
      <c r="K44" s="41"/>
      <c r="L44" s="41"/>
      <c r="M44" s="41"/>
      <c r="N44" s="41"/>
      <c r="O44" s="41"/>
      <c r="P44" s="41"/>
    </row>
    <row r="45" spans="1:16" x14ac:dyDescent="0.2">
      <c r="A45" s="41"/>
      <c r="B45" s="41"/>
      <c r="C45" s="41"/>
      <c r="D45" s="41"/>
      <c r="E45" s="41"/>
      <c r="F45" s="41"/>
      <c r="G45" s="41"/>
      <c r="H45" s="41"/>
      <c r="I45" s="41"/>
      <c r="J45" s="41"/>
      <c r="K45" s="41"/>
      <c r="L45" s="41"/>
      <c r="M45" s="41"/>
      <c r="N45" s="41"/>
      <c r="O45" s="41"/>
      <c r="P45" s="41"/>
    </row>
    <row r="46" spans="1:16" x14ac:dyDescent="0.2">
      <c r="A46" s="41"/>
      <c r="B46" s="41"/>
      <c r="C46" s="41"/>
      <c r="D46" s="41"/>
      <c r="E46" s="41"/>
      <c r="F46" s="41"/>
      <c r="G46" s="41"/>
      <c r="H46" s="41"/>
      <c r="I46" s="41"/>
      <c r="J46" s="41"/>
      <c r="K46" s="41"/>
      <c r="L46" s="41"/>
      <c r="M46" s="41"/>
      <c r="N46" s="41"/>
      <c r="O46" s="41"/>
      <c r="P46" s="41"/>
    </row>
    <row r="47" spans="1:16" x14ac:dyDescent="0.2">
      <c r="A47" s="41"/>
      <c r="B47" s="41"/>
      <c r="C47" s="41"/>
      <c r="D47" s="41"/>
      <c r="E47" s="41"/>
      <c r="F47" s="41"/>
      <c r="G47" s="41"/>
      <c r="H47" s="41"/>
      <c r="I47" s="41"/>
      <c r="J47" s="41"/>
      <c r="K47" s="41"/>
      <c r="L47" s="41"/>
      <c r="M47" s="41"/>
      <c r="N47" s="41"/>
      <c r="O47" s="41"/>
      <c r="P47" s="41"/>
    </row>
    <row r="48" spans="1:16" x14ac:dyDescent="0.2">
      <c r="A48" s="41"/>
      <c r="B48" s="41"/>
      <c r="C48" s="41"/>
      <c r="D48" s="41"/>
      <c r="E48" s="41"/>
      <c r="F48" s="41"/>
      <c r="G48" s="41"/>
      <c r="H48" s="41"/>
      <c r="I48" s="41"/>
      <c r="J48" s="41"/>
      <c r="K48" s="41"/>
      <c r="L48" s="41"/>
      <c r="M48" s="41"/>
      <c r="N48" s="41"/>
      <c r="O48" s="41"/>
      <c r="P48" s="41"/>
    </row>
    <row r="49" spans="1:16" x14ac:dyDescent="0.2">
      <c r="A49" s="41"/>
      <c r="B49" s="41"/>
      <c r="C49" s="41"/>
      <c r="D49" s="41"/>
      <c r="E49" s="41"/>
      <c r="F49" s="41"/>
      <c r="G49" s="41"/>
      <c r="H49" s="41"/>
      <c r="I49" s="41"/>
      <c r="J49" s="41"/>
      <c r="K49" s="41"/>
      <c r="L49" s="41"/>
      <c r="M49" s="41"/>
      <c r="N49" s="41"/>
      <c r="O49" s="41"/>
      <c r="P49" s="41"/>
    </row>
    <row r="50" spans="1:16" x14ac:dyDescent="0.2">
      <c r="A50" s="41"/>
      <c r="B50" s="41"/>
      <c r="C50" s="41"/>
      <c r="D50" s="41"/>
      <c r="E50" s="41"/>
      <c r="F50" s="41"/>
      <c r="G50" s="41"/>
      <c r="H50" s="41"/>
      <c r="I50" s="41"/>
      <c r="J50" s="41"/>
      <c r="K50" s="41"/>
      <c r="L50" s="41"/>
      <c r="M50" s="41"/>
      <c r="N50" s="41"/>
      <c r="O50" s="41"/>
      <c r="P50" s="41"/>
    </row>
    <row r="51" spans="1:16" x14ac:dyDescent="0.2">
      <c r="A51" s="41"/>
      <c r="B51" s="41"/>
      <c r="C51" s="41"/>
      <c r="D51" s="41"/>
      <c r="E51" s="41"/>
      <c r="F51" s="41"/>
      <c r="G51" s="41"/>
      <c r="H51" s="41"/>
      <c r="I51" s="41"/>
      <c r="J51" s="41"/>
      <c r="K51" s="41"/>
      <c r="L51" s="41"/>
      <c r="M51" s="41"/>
      <c r="N51" s="41"/>
      <c r="O51" s="41"/>
      <c r="P51" s="41"/>
    </row>
    <row r="52" spans="1:16" x14ac:dyDescent="0.2">
      <c r="A52" s="41"/>
      <c r="B52" s="41"/>
      <c r="C52" s="41"/>
      <c r="D52" s="41"/>
      <c r="E52" s="41"/>
      <c r="F52" s="41"/>
      <c r="G52" s="41"/>
      <c r="H52" s="41"/>
      <c r="I52" s="41"/>
      <c r="J52" s="41"/>
      <c r="K52" s="41"/>
      <c r="L52" s="41"/>
      <c r="M52" s="41"/>
      <c r="N52" s="41"/>
      <c r="O52" s="41"/>
      <c r="P52" s="41"/>
    </row>
    <row r="53" spans="1:16" x14ac:dyDescent="0.2">
      <c r="A53" s="41"/>
      <c r="B53" s="41"/>
      <c r="C53" s="41"/>
      <c r="D53" s="41"/>
      <c r="E53" s="41"/>
      <c r="F53" s="41"/>
      <c r="G53" s="41"/>
      <c r="H53" s="41"/>
      <c r="I53" s="41"/>
      <c r="J53" s="41"/>
      <c r="K53" s="41"/>
      <c r="L53" s="41"/>
      <c r="M53" s="41"/>
      <c r="N53" s="41"/>
      <c r="O53" s="41"/>
      <c r="P53" s="41"/>
    </row>
    <row r="54" spans="1:16" x14ac:dyDescent="0.2">
      <c r="A54" s="41"/>
      <c r="B54" s="41"/>
      <c r="C54" s="41"/>
      <c r="D54" s="41"/>
      <c r="E54" s="41"/>
      <c r="F54" s="41"/>
      <c r="G54" s="41"/>
      <c r="H54" s="41"/>
      <c r="I54" s="41"/>
      <c r="J54" s="41"/>
      <c r="K54" s="41"/>
      <c r="L54" s="41"/>
      <c r="M54" s="41"/>
      <c r="N54" s="41"/>
      <c r="O54" s="41"/>
      <c r="P54" s="41"/>
    </row>
    <row r="55" spans="1:16" x14ac:dyDescent="0.2">
      <c r="A55" s="41"/>
      <c r="B55" s="41"/>
      <c r="C55" s="41"/>
      <c r="D55" s="41"/>
      <c r="E55" s="41"/>
      <c r="F55" s="41"/>
      <c r="G55" s="41"/>
      <c r="H55" s="41"/>
      <c r="I55" s="41"/>
      <c r="J55" s="41"/>
      <c r="K55" s="41"/>
      <c r="L55" s="41"/>
      <c r="M55" s="41"/>
      <c r="N55" s="41"/>
      <c r="O55" s="41"/>
      <c r="P55" s="41"/>
    </row>
    <row r="56" spans="1:16" x14ac:dyDescent="0.2">
      <c r="A56" s="41"/>
      <c r="B56" s="41"/>
      <c r="C56" s="41"/>
      <c r="D56" s="41"/>
      <c r="E56" s="41"/>
      <c r="F56" s="41"/>
      <c r="G56" s="41"/>
      <c r="H56" s="41"/>
      <c r="I56" s="41"/>
      <c r="J56" s="41"/>
      <c r="K56" s="41"/>
      <c r="L56" s="41"/>
      <c r="M56" s="41"/>
      <c r="N56" s="41"/>
      <c r="O56" s="41"/>
      <c r="P56" s="41"/>
    </row>
    <row r="57" spans="1:16" x14ac:dyDescent="0.2">
      <c r="A57" s="41"/>
      <c r="B57" s="41"/>
      <c r="C57" s="41"/>
      <c r="D57" s="41"/>
      <c r="E57" s="41"/>
      <c r="F57" s="41"/>
      <c r="G57" s="41"/>
      <c r="H57" s="41"/>
      <c r="I57" s="41"/>
      <c r="J57" s="41"/>
      <c r="K57" s="41"/>
      <c r="L57" s="41"/>
      <c r="M57" s="41"/>
      <c r="N57" s="41"/>
      <c r="O57" s="41"/>
      <c r="P57" s="41"/>
    </row>
    <row r="58" spans="1:16" x14ac:dyDescent="0.2">
      <c r="A58" s="41"/>
      <c r="B58" s="41"/>
      <c r="C58" s="41"/>
      <c r="D58" s="41"/>
      <c r="E58" s="41"/>
      <c r="F58" s="41"/>
      <c r="G58" s="41"/>
      <c r="H58" s="41"/>
      <c r="I58" s="41"/>
      <c r="J58" s="41"/>
      <c r="K58" s="41"/>
      <c r="L58" s="41"/>
      <c r="M58" s="41"/>
      <c r="N58" s="41"/>
      <c r="O58" s="41"/>
      <c r="P58" s="41"/>
    </row>
    <row r="59" spans="1:16" x14ac:dyDescent="0.2">
      <c r="A59" s="41"/>
      <c r="B59" s="41"/>
      <c r="C59" s="41"/>
      <c r="D59" s="41"/>
      <c r="E59" s="41"/>
      <c r="F59" s="41"/>
      <c r="G59" s="41"/>
      <c r="H59" s="41"/>
      <c r="I59" s="41"/>
      <c r="J59" s="41"/>
      <c r="K59" s="41"/>
      <c r="L59" s="41"/>
      <c r="M59" s="41"/>
      <c r="N59" s="41"/>
      <c r="O59" s="41"/>
      <c r="P59" s="41"/>
    </row>
    <row r="60" spans="1:16" x14ac:dyDescent="0.2">
      <c r="A60" s="41"/>
      <c r="B60" s="41"/>
      <c r="C60" s="41"/>
      <c r="D60" s="41"/>
      <c r="E60" s="41"/>
      <c r="F60" s="41"/>
      <c r="G60" s="41"/>
      <c r="H60" s="41"/>
      <c r="I60" s="41"/>
      <c r="J60" s="41"/>
      <c r="K60" s="41"/>
      <c r="L60" s="41"/>
      <c r="M60" s="41"/>
      <c r="N60" s="41"/>
      <c r="O60" s="41"/>
      <c r="P60" s="41"/>
    </row>
    <row r="61" spans="1:16" x14ac:dyDescent="0.2">
      <c r="A61" s="41"/>
      <c r="B61" s="41"/>
      <c r="C61" s="41"/>
      <c r="D61" s="41"/>
      <c r="E61" s="41"/>
      <c r="F61" s="41"/>
      <c r="G61" s="41"/>
      <c r="H61" s="41"/>
      <c r="I61" s="41"/>
      <c r="J61" s="41"/>
      <c r="K61" s="41"/>
      <c r="L61" s="41"/>
      <c r="M61" s="41"/>
      <c r="N61" s="41"/>
      <c r="O61" s="41"/>
      <c r="P61" s="41"/>
    </row>
    <row r="62" spans="1:16" x14ac:dyDescent="0.2">
      <c r="A62" s="41"/>
      <c r="B62" s="41"/>
      <c r="C62" s="41"/>
      <c r="D62" s="41"/>
      <c r="E62" s="41"/>
      <c r="F62" s="41"/>
      <c r="G62" s="41"/>
      <c r="H62" s="41"/>
      <c r="I62" s="41"/>
      <c r="J62" s="41"/>
      <c r="K62" s="41"/>
      <c r="L62" s="41"/>
      <c r="M62" s="41"/>
      <c r="N62" s="41"/>
      <c r="O62" s="41"/>
      <c r="P62" s="41"/>
    </row>
    <row r="63" spans="1:16" x14ac:dyDescent="0.2">
      <c r="A63" s="41"/>
      <c r="B63" s="41"/>
      <c r="C63" s="41"/>
      <c r="D63" s="41"/>
      <c r="E63" s="41"/>
      <c r="F63" s="41"/>
      <c r="G63" s="41"/>
      <c r="H63" s="41"/>
      <c r="I63" s="41"/>
      <c r="J63" s="41"/>
      <c r="K63" s="41"/>
      <c r="L63" s="41"/>
      <c r="M63" s="41"/>
      <c r="N63" s="41"/>
      <c r="O63" s="41"/>
      <c r="P63" s="41"/>
    </row>
    <row r="64" spans="1:16" x14ac:dyDescent="0.2">
      <c r="A64" s="41"/>
      <c r="B64" s="41"/>
      <c r="C64" s="41"/>
      <c r="D64" s="41"/>
      <c r="E64" s="41"/>
      <c r="F64" s="41"/>
      <c r="G64" s="41"/>
      <c r="H64" s="41"/>
      <c r="I64" s="41"/>
      <c r="J64" s="41"/>
      <c r="K64" s="41"/>
      <c r="L64" s="41"/>
      <c r="M64" s="41"/>
      <c r="N64" s="41"/>
      <c r="O64" s="41"/>
      <c r="P64" s="41"/>
    </row>
    <row r="65" spans="1:16" x14ac:dyDescent="0.2">
      <c r="A65" s="41"/>
      <c r="B65" s="41"/>
      <c r="C65" s="41"/>
      <c r="D65" s="41"/>
      <c r="E65" s="41"/>
      <c r="F65" s="41"/>
      <c r="G65" s="41"/>
      <c r="H65" s="41"/>
      <c r="I65" s="41"/>
      <c r="J65" s="41"/>
      <c r="K65" s="41"/>
      <c r="L65" s="41"/>
      <c r="M65" s="41"/>
      <c r="N65" s="41"/>
      <c r="O65" s="41"/>
      <c r="P65" s="41"/>
    </row>
    <row r="66" spans="1:16" x14ac:dyDescent="0.2">
      <c r="A66" s="41"/>
      <c r="B66" s="41"/>
      <c r="C66" s="41"/>
      <c r="D66" s="41"/>
      <c r="E66" s="41"/>
      <c r="F66" s="41"/>
      <c r="G66" s="41"/>
      <c r="H66" s="41"/>
      <c r="I66" s="41"/>
      <c r="J66" s="41"/>
      <c r="K66" s="41"/>
      <c r="L66" s="41"/>
      <c r="M66" s="41"/>
      <c r="N66" s="41"/>
      <c r="O66" s="41"/>
      <c r="P66" s="41"/>
    </row>
    <row r="67" spans="1:16" x14ac:dyDescent="0.2">
      <c r="A67" s="41"/>
      <c r="B67" s="41"/>
      <c r="C67" s="41"/>
      <c r="D67" s="41"/>
      <c r="E67" s="41"/>
      <c r="F67" s="41"/>
      <c r="G67" s="41"/>
      <c r="H67" s="41"/>
      <c r="I67" s="41"/>
      <c r="J67" s="41"/>
      <c r="K67" s="41"/>
      <c r="L67" s="41"/>
      <c r="M67" s="41"/>
      <c r="N67" s="41"/>
      <c r="O67" s="41"/>
      <c r="P67" s="41"/>
    </row>
    <row r="68" spans="1:16" x14ac:dyDescent="0.2">
      <c r="A68" s="41"/>
      <c r="B68" s="41"/>
      <c r="C68" s="41"/>
      <c r="D68" s="41"/>
      <c r="E68" s="41"/>
      <c r="F68" s="41"/>
      <c r="G68" s="41"/>
      <c r="H68" s="41"/>
      <c r="I68" s="41"/>
      <c r="J68" s="41"/>
      <c r="K68" s="41"/>
      <c r="L68" s="41"/>
      <c r="M68" s="41"/>
      <c r="N68" s="41"/>
      <c r="O68" s="41"/>
      <c r="P68" s="41"/>
    </row>
    <row r="69" spans="1:16" x14ac:dyDescent="0.2">
      <c r="A69" s="41"/>
      <c r="B69" s="41"/>
      <c r="C69" s="41"/>
      <c r="D69" s="41"/>
      <c r="E69" s="41"/>
      <c r="F69" s="41"/>
      <c r="G69" s="41"/>
      <c r="H69" s="41"/>
      <c r="I69" s="41"/>
      <c r="J69" s="41"/>
      <c r="K69" s="41"/>
      <c r="L69" s="41"/>
      <c r="M69" s="41"/>
      <c r="N69" s="41"/>
      <c r="O69" s="41"/>
      <c r="P69" s="41"/>
    </row>
    <row r="70" spans="1:16" x14ac:dyDescent="0.2">
      <c r="A70" s="41"/>
      <c r="B70" s="41"/>
      <c r="C70" s="41"/>
      <c r="D70" s="41"/>
      <c r="E70" s="41"/>
      <c r="F70" s="41"/>
      <c r="G70" s="41"/>
      <c r="H70" s="41"/>
      <c r="I70" s="41"/>
      <c r="J70" s="41"/>
      <c r="K70" s="41"/>
      <c r="L70" s="41"/>
      <c r="M70" s="41"/>
      <c r="N70" s="41"/>
      <c r="O70" s="41"/>
      <c r="P70" s="41"/>
    </row>
    <row r="71" spans="1:16" x14ac:dyDescent="0.2">
      <c r="A71" s="41"/>
      <c r="B71" s="41"/>
      <c r="C71" s="41"/>
      <c r="D71" s="41"/>
      <c r="E71" s="41"/>
      <c r="F71" s="41"/>
      <c r="G71" s="41"/>
      <c r="H71" s="41"/>
      <c r="I71" s="41"/>
      <c r="J71" s="41"/>
      <c r="K71" s="41"/>
      <c r="L71" s="41"/>
      <c r="M71" s="41"/>
      <c r="N71" s="41"/>
      <c r="O71" s="41"/>
      <c r="P71" s="41"/>
    </row>
    <row r="72" spans="1:16" x14ac:dyDescent="0.2">
      <c r="A72" s="41"/>
      <c r="B72" s="41"/>
      <c r="C72" s="41"/>
      <c r="D72" s="41"/>
      <c r="E72" s="41"/>
      <c r="F72" s="41"/>
      <c r="G72" s="41"/>
      <c r="H72" s="41"/>
      <c r="I72" s="41"/>
      <c r="J72" s="41"/>
      <c r="K72" s="41"/>
      <c r="L72" s="41"/>
      <c r="M72" s="41"/>
      <c r="N72" s="41"/>
      <c r="O72" s="41"/>
      <c r="P72" s="41"/>
    </row>
    <row r="73" spans="1:16" x14ac:dyDescent="0.2">
      <c r="A73" s="41"/>
      <c r="B73" s="41"/>
      <c r="C73" s="41"/>
      <c r="D73" s="41"/>
      <c r="E73" s="41"/>
      <c r="F73" s="41"/>
      <c r="G73" s="41"/>
      <c r="H73" s="41"/>
      <c r="I73" s="41"/>
      <c r="J73" s="41"/>
      <c r="K73" s="41"/>
      <c r="L73" s="41"/>
      <c r="M73" s="41"/>
      <c r="N73" s="41"/>
      <c r="O73" s="41"/>
      <c r="P73" s="41"/>
    </row>
    <row r="74" spans="1:16" x14ac:dyDescent="0.2">
      <c r="A74" s="41"/>
      <c r="B74" s="41"/>
      <c r="C74" s="41"/>
      <c r="D74" s="41"/>
      <c r="E74" s="41"/>
      <c r="F74" s="41"/>
      <c r="G74" s="41"/>
      <c r="H74" s="41"/>
      <c r="I74" s="41"/>
      <c r="J74" s="41"/>
      <c r="K74" s="41"/>
      <c r="L74" s="41"/>
      <c r="M74" s="41"/>
      <c r="N74" s="41"/>
      <c r="O74" s="41"/>
      <c r="P74" s="41"/>
    </row>
    <row r="75" spans="1:16" x14ac:dyDescent="0.2">
      <c r="A75" s="41"/>
      <c r="B75" s="41"/>
      <c r="C75" s="41"/>
      <c r="D75" s="41"/>
      <c r="E75" s="41"/>
      <c r="F75" s="41"/>
      <c r="G75" s="41"/>
      <c r="H75" s="41"/>
      <c r="I75" s="41"/>
      <c r="J75" s="41"/>
      <c r="K75" s="41"/>
      <c r="L75" s="41"/>
      <c r="M75" s="41"/>
      <c r="N75" s="41"/>
      <c r="O75" s="41"/>
      <c r="P75" s="41"/>
    </row>
    <row r="76" spans="1:16" x14ac:dyDescent="0.2">
      <c r="A76" s="41"/>
      <c r="B76" s="41"/>
      <c r="C76" s="41"/>
      <c r="D76" s="41"/>
      <c r="E76" s="41"/>
      <c r="F76" s="41"/>
      <c r="G76" s="41"/>
      <c r="H76" s="41"/>
      <c r="I76" s="41"/>
      <c r="J76" s="41"/>
      <c r="K76" s="41"/>
      <c r="L76" s="41"/>
      <c r="M76" s="41"/>
      <c r="N76" s="41"/>
      <c r="O76" s="41"/>
      <c r="P76" s="41"/>
    </row>
    <row r="77" spans="1:16" x14ac:dyDescent="0.2">
      <c r="A77" s="41"/>
      <c r="B77" s="41"/>
      <c r="C77" s="41"/>
      <c r="D77" s="41"/>
      <c r="E77" s="41"/>
      <c r="F77" s="41"/>
      <c r="G77" s="41"/>
      <c r="H77" s="41"/>
      <c r="I77" s="41"/>
      <c r="J77" s="41"/>
      <c r="K77" s="41"/>
      <c r="L77" s="41"/>
      <c r="M77" s="41"/>
      <c r="N77" s="41"/>
      <c r="O77" s="41"/>
      <c r="P77" s="41"/>
    </row>
    <row r="78" spans="1:16" x14ac:dyDescent="0.2">
      <c r="A78" s="41"/>
      <c r="B78" s="41"/>
      <c r="C78" s="41"/>
      <c r="D78" s="41"/>
      <c r="E78" s="41"/>
      <c r="F78" s="41"/>
      <c r="G78" s="41"/>
      <c r="H78" s="41"/>
      <c r="I78" s="41"/>
      <c r="J78" s="41"/>
      <c r="K78" s="41"/>
      <c r="L78" s="41"/>
      <c r="M78" s="41"/>
      <c r="N78" s="41"/>
      <c r="O78" s="41"/>
      <c r="P78" s="41"/>
    </row>
    <row r="79" spans="1:16" x14ac:dyDescent="0.2">
      <c r="A79" s="41"/>
      <c r="B79" s="41"/>
      <c r="C79" s="41"/>
      <c r="D79" s="41"/>
      <c r="E79" s="41"/>
      <c r="F79" s="41"/>
      <c r="G79" s="41"/>
      <c r="H79" s="41"/>
      <c r="I79" s="41"/>
      <c r="J79" s="41"/>
      <c r="K79" s="41"/>
      <c r="L79" s="41"/>
      <c r="M79" s="41"/>
      <c r="N79" s="41"/>
      <c r="O79" s="41"/>
      <c r="P79" s="41"/>
    </row>
    <row r="80" spans="1:16" x14ac:dyDescent="0.2">
      <c r="A80" s="41"/>
      <c r="B80" s="41"/>
      <c r="C80" s="41"/>
      <c r="D80" s="41"/>
      <c r="E80" s="41"/>
      <c r="F80" s="41"/>
      <c r="G80" s="41"/>
      <c r="H80" s="41"/>
      <c r="I80" s="41"/>
      <c r="J80" s="41"/>
      <c r="K80" s="41"/>
      <c r="L80" s="41"/>
      <c r="M80" s="41"/>
      <c r="N80" s="41"/>
      <c r="O80" s="41"/>
      <c r="P80" s="41"/>
    </row>
    <row r="81" spans="1:16" x14ac:dyDescent="0.2">
      <c r="A81" s="41"/>
      <c r="B81" s="41"/>
      <c r="C81" s="41"/>
      <c r="D81" s="41"/>
      <c r="E81" s="41"/>
      <c r="F81" s="41"/>
      <c r="G81" s="41"/>
      <c r="H81" s="41"/>
      <c r="I81" s="41"/>
      <c r="J81" s="41"/>
      <c r="K81" s="41"/>
      <c r="L81" s="41"/>
      <c r="M81" s="41"/>
      <c r="N81" s="41"/>
      <c r="O81" s="41"/>
      <c r="P81" s="41"/>
    </row>
    <row r="82" spans="1:16" x14ac:dyDescent="0.2">
      <c r="A82" s="41"/>
      <c r="B82" s="41"/>
      <c r="C82" s="41"/>
      <c r="D82" s="41"/>
      <c r="E82" s="41"/>
      <c r="F82" s="41"/>
      <c r="G82" s="41"/>
      <c r="H82" s="41"/>
      <c r="I82" s="41"/>
      <c r="J82" s="41"/>
      <c r="K82" s="41"/>
      <c r="L82" s="41"/>
      <c r="M82" s="41"/>
      <c r="N82" s="41"/>
      <c r="O82" s="41"/>
      <c r="P82" s="41"/>
    </row>
    <row r="83" spans="1:16" x14ac:dyDescent="0.2">
      <c r="A83" s="41"/>
      <c r="B83" s="41"/>
      <c r="C83" s="41"/>
      <c r="D83" s="41"/>
      <c r="E83" s="41"/>
      <c r="F83" s="41"/>
      <c r="G83" s="41"/>
      <c r="H83" s="41"/>
      <c r="I83" s="41"/>
      <c r="J83" s="41"/>
      <c r="K83" s="41"/>
      <c r="L83" s="41"/>
      <c r="M83" s="41"/>
      <c r="N83" s="41"/>
      <c r="O83" s="41"/>
      <c r="P83" s="41"/>
    </row>
    <row r="84" spans="1:16" x14ac:dyDescent="0.2">
      <c r="A84" s="41"/>
      <c r="B84" s="41"/>
      <c r="C84" s="41"/>
      <c r="D84" s="41"/>
      <c r="E84" s="41"/>
      <c r="F84" s="41"/>
      <c r="G84" s="41"/>
      <c r="H84" s="41"/>
      <c r="I84" s="41"/>
      <c r="J84" s="41"/>
      <c r="K84" s="41"/>
      <c r="L84" s="41"/>
      <c r="M84" s="41"/>
      <c r="N84" s="41"/>
      <c r="O84" s="41"/>
      <c r="P84" s="41"/>
    </row>
    <row r="85" spans="1:16" x14ac:dyDescent="0.2">
      <c r="A85" s="41"/>
      <c r="B85" s="41"/>
      <c r="C85" s="41"/>
      <c r="D85" s="41"/>
      <c r="E85" s="41"/>
      <c r="F85" s="41"/>
      <c r="G85" s="41"/>
      <c r="H85" s="41"/>
      <c r="I85" s="41"/>
      <c r="J85" s="41"/>
      <c r="K85" s="41"/>
      <c r="L85" s="41"/>
      <c r="M85" s="41"/>
      <c r="N85" s="41"/>
      <c r="O85" s="41"/>
      <c r="P85" s="41"/>
    </row>
    <row r="86" spans="1:16" x14ac:dyDescent="0.2">
      <c r="A86" s="41"/>
      <c r="B86" s="41"/>
      <c r="C86" s="41"/>
      <c r="D86" s="41"/>
      <c r="E86" s="41"/>
      <c r="F86" s="41"/>
      <c r="G86" s="41"/>
      <c r="H86" s="41"/>
      <c r="I86" s="41"/>
      <c r="J86" s="41"/>
      <c r="K86" s="41"/>
      <c r="L86" s="41"/>
      <c r="M86" s="41"/>
      <c r="N86" s="41"/>
      <c r="O86" s="41"/>
      <c r="P86" s="41"/>
    </row>
    <row r="87" spans="1:16" x14ac:dyDescent="0.2">
      <c r="A87" s="41"/>
      <c r="B87" s="41"/>
      <c r="C87" s="41"/>
      <c r="D87" s="41"/>
      <c r="E87" s="41"/>
      <c r="F87" s="41"/>
      <c r="G87" s="41"/>
      <c r="H87" s="41"/>
      <c r="I87" s="41"/>
      <c r="J87" s="41"/>
      <c r="K87" s="41"/>
      <c r="L87" s="41"/>
      <c r="M87" s="41"/>
      <c r="N87" s="41"/>
      <c r="O87" s="41"/>
      <c r="P87" s="41"/>
    </row>
    <row r="88" spans="1:16" x14ac:dyDescent="0.2">
      <c r="A88" s="41"/>
      <c r="B88" s="41"/>
      <c r="C88" s="41"/>
      <c r="D88" s="41"/>
      <c r="E88" s="41"/>
      <c r="F88" s="41"/>
      <c r="G88" s="41"/>
      <c r="H88" s="41"/>
      <c r="I88" s="41"/>
      <c r="J88" s="41"/>
      <c r="K88" s="41"/>
      <c r="L88" s="41"/>
      <c r="M88" s="41"/>
      <c r="N88" s="41"/>
      <c r="O88" s="41"/>
      <c r="P88" s="41"/>
    </row>
    <row r="89" spans="1:16" x14ac:dyDescent="0.2">
      <c r="A89" s="41"/>
      <c r="B89" s="41"/>
      <c r="C89" s="41"/>
      <c r="D89" s="41"/>
      <c r="E89" s="41"/>
      <c r="F89" s="41"/>
      <c r="G89" s="41"/>
      <c r="H89" s="41"/>
      <c r="I89" s="41"/>
      <c r="J89" s="41"/>
      <c r="K89" s="41"/>
      <c r="L89" s="41"/>
      <c r="M89" s="41"/>
      <c r="N89" s="41"/>
      <c r="O89" s="41"/>
      <c r="P89" s="41"/>
    </row>
    <row r="90" spans="1:16" x14ac:dyDescent="0.2">
      <c r="A90" s="41"/>
      <c r="B90" s="41"/>
      <c r="C90" s="41"/>
      <c r="D90" s="41"/>
      <c r="E90" s="41"/>
      <c r="F90" s="41"/>
      <c r="G90" s="41"/>
      <c r="H90" s="41"/>
      <c r="I90" s="41"/>
      <c r="J90" s="41"/>
      <c r="K90" s="41"/>
      <c r="L90" s="41"/>
      <c r="M90" s="41"/>
      <c r="N90" s="41"/>
      <c r="O90" s="41"/>
      <c r="P90" s="41"/>
    </row>
    <row r="91" spans="1:16" x14ac:dyDescent="0.2">
      <c r="A91" s="41"/>
      <c r="B91" s="41"/>
      <c r="C91" s="41"/>
      <c r="D91" s="41"/>
      <c r="E91" s="41"/>
      <c r="F91" s="41"/>
      <c r="G91" s="41"/>
      <c r="H91" s="41"/>
      <c r="I91" s="41"/>
      <c r="J91" s="41"/>
      <c r="K91" s="41"/>
      <c r="L91" s="41"/>
      <c r="M91" s="41"/>
      <c r="N91" s="41"/>
      <c r="O91" s="41"/>
      <c r="P91" s="41"/>
    </row>
    <row r="92" spans="1:16" x14ac:dyDescent="0.2">
      <c r="A92" s="41"/>
      <c r="B92" s="41"/>
      <c r="C92" s="41"/>
      <c r="D92" s="41"/>
      <c r="E92" s="41"/>
      <c r="F92" s="41"/>
      <c r="G92" s="41"/>
      <c r="H92" s="41"/>
      <c r="I92" s="41"/>
      <c r="J92" s="41"/>
      <c r="K92" s="41"/>
      <c r="L92" s="41"/>
      <c r="M92" s="41"/>
      <c r="N92" s="41"/>
      <c r="O92" s="41"/>
      <c r="P92" s="41"/>
    </row>
    <row r="93" spans="1:16" x14ac:dyDescent="0.2">
      <c r="A93" s="41"/>
      <c r="B93" s="41"/>
      <c r="C93" s="41"/>
      <c r="D93" s="41"/>
      <c r="E93" s="41"/>
      <c r="F93" s="41"/>
      <c r="G93" s="41"/>
      <c r="H93" s="41"/>
      <c r="I93" s="41"/>
      <c r="J93" s="41"/>
      <c r="K93" s="41"/>
      <c r="L93" s="41"/>
      <c r="M93" s="41"/>
      <c r="N93" s="41"/>
      <c r="O93" s="41"/>
      <c r="P93" s="41"/>
    </row>
    <row r="94" spans="1:16" x14ac:dyDescent="0.2">
      <c r="A94" s="41"/>
      <c r="B94" s="41"/>
      <c r="C94" s="41"/>
      <c r="D94" s="41"/>
      <c r="E94" s="41"/>
      <c r="F94" s="41"/>
      <c r="G94" s="41"/>
      <c r="H94" s="41"/>
      <c r="I94" s="41"/>
      <c r="J94" s="41"/>
      <c r="K94" s="41"/>
      <c r="L94" s="41"/>
      <c r="M94" s="41"/>
      <c r="N94" s="41"/>
      <c r="O94" s="41"/>
      <c r="P94" s="41"/>
    </row>
    <row r="95" spans="1:16" x14ac:dyDescent="0.2">
      <c r="A95" s="41"/>
      <c r="B95" s="41"/>
      <c r="C95" s="41"/>
      <c r="D95" s="41"/>
      <c r="E95" s="41"/>
      <c r="F95" s="41"/>
      <c r="G95" s="41"/>
      <c r="H95" s="41"/>
      <c r="I95" s="41"/>
      <c r="J95" s="41"/>
      <c r="K95" s="41"/>
      <c r="L95" s="41"/>
      <c r="M95" s="41"/>
      <c r="N95" s="41"/>
      <c r="O95" s="41"/>
      <c r="P95" s="41"/>
    </row>
    <row r="96" spans="1:16" x14ac:dyDescent="0.2">
      <c r="A96" s="41"/>
      <c r="B96" s="41"/>
      <c r="C96" s="41"/>
      <c r="D96" s="41"/>
      <c r="E96" s="41"/>
      <c r="F96" s="41"/>
      <c r="G96" s="41"/>
      <c r="H96" s="41"/>
      <c r="I96" s="41"/>
      <c r="J96" s="41"/>
      <c r="K96" s="41"/>
      <c r="L96" s="41"/>
      <c r="M96" s="41"/>
      <c r="N96" s="41"/>
      <c r="O96" s="41"/>
      <c r="P96" s="41"/>
    </row>
    <row r="97" spans="1:16" x14ac:dyDescent="0.2">
      <c r="A97" s="41"/>
      <c r="B97" s="41"/>
      <c r="C97" s="41"/>
      <c r="D97" s="41"/>
      <c r="E97" s="41"/>
      <c r="F97" s="41"/>
      <c r="G97" s="41"/>
      <c r="H97" s="41"/>
      <c r="I97" s="41"/>
      <c r="J97" s="41"/>
      <c r="K97" s="41"/>
      <c r="L97" s="41"/>
      <c r="M97" s="41"/>
      <c r="N97" s="41"/>
      <c r="O97" s="41"/>
      <c r="P97" s="41"/>
    </row>
    <row r="98" spans="1:16" x14ac:dyDescent="0.2">
      <c r="A98" s="41"/>
      <c r="B98" s="41"/>
      <c r="C98" s="41"/>
      <c r="D98" s="41"/>
      <c r="E98" s="41"/>
      <c r="F98" s="41"/>
      <c r="G98" s="41"/>
      <c r="H98" s="41"/>
      <c r="I98" s="41"/>
      <c r="J98" s="41"/>
      <c r="K98" s="41"/>
      <c r="L98" s="41"/>
      <c r="M98" s="41"/>
      <c r="N98" s="41"/>
      <c r="O98" s="41"/>
      <c r="P98" s="41"/>
    </row>
    <row r="99" spans="1:16" x14ac:dyDescent="0.2">
      <c r="A99" s="41"/>
      <c r="B99" s="41"/>
      <c r="C99" s="41"/>
      <c r="D99" s="41"/>
      <c r="E99" s="41"/>
      <c r="F99" s="41"/>
      <c r="G99" s="41"/>
      <c r="H99" s="41"/>
      <c r="I99" s="41"/>
      <c r="J99" s="41"/>
      <c r="K99" s="41"/>
      <c r="L99" s="41"/>
      <c r="M99" s="41"/>
      <c r="N99" s="41"/>
      <c r="O99" s="41"/>
      <c r="P99" s="41"/>
    </row>
    <row r="100" spans="1:16" x14ac:dyDescent="0.2">
      <c r="A100" s="41"/>
      <c r="B100" s="41"/>
      <c r="C100" s="41"/>
      <c r="D100" s="41"/>
      <c r="E100" s="41"/>
      <c r="F100" s="41"/>
      <c r="G100" s="41"/>
      <c r="H100" s="41"/>
      <c r="I100" s="41"/>
      <c r="J100" s="41"/>
      <c r="K100" s="41"/>
      <c r="L100" s="41"/>
      <c r="M100" s="41"/>
      <c r="N100" s="41"/>
      <c r="O100" s="41"/>
      <c r="P100" s="41"/>
    </row>
    <row r="101" spans="1:16" x14ac:dyDescent="0.2">
      <c r="A101" s="41"/>
      <c r="B101" s="41"/>
      <c r="C101" s="41"/>
      <c r="D101" s="41"/>
      <c r="E101" s="41"/>
      <c r="F101" s="41"/>
      <c r="G101" s="41"/>
      <c r="H101" s="41"/>
      <c r="I101" s="41"/>
      <c r="J101" s="41"/>
      <c r="K101" s="41"/>
      <c r="L101" s="41"/>
      <c r="M101" s="41"/>
      <c r="N101" s="41"/>
      <c r="O101" s="41"/>
      <c r="P101" s="41"/>
    </row>
    <row r="102" spans="1:16" x14ac:dyDescent="0.2">
      <c r="A102" s="41"/>
      <c r="B102" s="41"/>
      <c r="C102" s="41"/>
      <c r="D102" s="41"/>
      <c r="E102" s="41"/>
      <c r="F102" s="41"/>
      <c r="G102" s="41"/>
      <c r="H102" s="41"/>
      <c r="I102" s="41"/>
      <c r="J102" s="41"/>
      <c r="K102" s="41"/>
      <c r="L102" s="41"/>
      <c r="M102" s="41"/>
      <c r="N102" s="41"/>
      <c r="O102" s="41"/>
      <c r="P102" s="41"/>
    </row>
    <row r="103" spans="1:16" x14ac:dyDescent="0.2">
      <c r="A103" s="41"/>
      <c r="B103" s="41"/>
      <c r="C103" s="41"/>
      <c r="D103" s="41"/>
      <c r="E103" s="41"/>
      <c r="F103" s="41"/>
      <c r="G103" s="41"/>
      <c r="H103" s="41"/>
      <c r="I103" s="41"/>
      <c r="J103" s="41"/>
      <c r="K103" s="41"/>
      <c r="L103" s="41"/>
      <c r="M103" s="41"/>
      <c r="N103" s="41"/>
      <c r="O103" s="41"/>
      <c r="P103" s="41"/>
    </row>
    <row r="104" spans="1:16" x14ac:dyDescent="0.2">
      <c r="A104" s="41"/>
      <c r="B104" s="41"/>
      <c r="C104" s="41"/>
      <c r="D104" s="41"/>
      <c r="E104" s="41"/>
      <c r="F104" s="41"/>
      <c r="G104" s="41"/>
      <c r="H104" s="41"/>
      <c r="I104" s="41"/>
      <c r="J104" s="41"/>
      <c r="K104" s="41"/>
      <c r="L104" s="41"/>
      <c r="M104" s="41"/>
      <c r="N104" s="41"/>
      <c r="O104" s="41"/>
      <c r="P104" s="41"/>
    </row>
    <row r="105" spans="1:16" x14ac:dyDescent="0.2">
      <c r="A105" s="41"/>
      <c r="B105" s="41"/>
      <c r="C105" s="41"/>
      <c r="D105" s="41"/>
      <c r="E105" s="41"/>
      <c r="F105" s="41"/>
      <c r="G105" s="41"/>
      <c r="H105" s="41"/>
      <c r="I105" s="41"/>
      <c r="J105" s="41"/>
      <c r="K105" s="41"/>
      <c r="L105" s="41"/>
      <c r="M105" s="41"/>
      <c r="N105" s="41"/>
      <c r="O105" s="41"/>
      <c r="P105" s="41"/>
    </row>
    <row r="106" spans="1:16" x14ac:dyDescent="0.2">
      <c r="A106" s="41"/>
      <c r="B106" s="41"/>
      <c r="C106" s="41"/>
      <c r="D106" s="41"/>
      <c r="E106" s="41"/>
      <c r="F106" s="41"/>
      <c r="G106" s="41"/>
      <c r="H106" s="41"/>
      <c r="I106" s="41"/>
      <c r="J106" s="41"/>
      <c r="K106" s="41"/>
      <c r="L106" s="41"/>
      <c r="M106" s="41"/>
      <c r="N106" s="41"/>
      <c r="O106" s="41"/>
      <c r="P106" s="41"/>
    </row>
    <row r="107" spans="1:16" x14ac:dyDescent="0.2">
      <c r="A107" s="41"/>
      <c r="B107" s="41"/>
      <c r="C107" s="41"/>
      <c r="D107" s="41"/>
      <c r="E107" s="41"/>
      <c r="F107" s="41"/>
      <c r="G107" s="41"/>
      <c r="H107" s="41"/>
      <c r="I107" s="41"/>
      <c r="J107" s="41"/>
      <c r="K107" s="41"/>
      <c r="L107" s="41"/>
      <c r="M107" s="41"/>
      <c r="N107" s="41"/>
      <c r="O107" s="41"/>
      <c r="P107" s="41"/>
    </row>
    <row r="108" spans="1:16" x14ac:dyDescent="0.2">
      <c r="A108" s="41"/>
      <c r="B108" s="41"/>
      <c r="C108" s="41"/>
      <c r="D108" s="41"/>
      <c r="E108" s="41"/>
      <c r="F108" s="41"/>
      <c r="G108" s="41"/>
      <c r="H108" s="41"/>
      <c r="I108" s="41"/>
      <c r="J108" s="41"/>
      <c r="K108" s="41"/>
      <c r="L108" s="41"/>
      <c r="M108" s="41"/>
      <c r="N108" s="41"/>
      <c r="O108" s="41"/>
      <c r="P108" s="41"/>
    </row>
    <row r="109" spans="1:16" x14ac:dyDescent="0.2">
      <c r="A109" s="41"/>
      <c r="B109" s="41"/>
      <c r="C109" s="41"/>
      <c r="D109" s="41"/>
      <c r="E109" s="41"/>
      <c r="F109" s="41"/>
      <c r="G109" s="41"/>
      <c r="H109" s="41"/>
      <c r="I109" s="41"/>
      <c r="J109" s="41"/>
      <c r="K109" s="41"/>
      <c r="L109" s="41"/>
      <c r="M109" s="41"/>
      <c r="N109" s="41"/>
      <c r="O109" s="41"/>
      <c r="P109" s="41"/>
    </row>
    <row r="110" spans="1:16" x14ac:dyDescent="0.2">
      <c r="A110" s="41"/>
      <c r="B110" s="41"/>
      <c r="C110" s="41"/>
      <c r="D110" s="41"/>
      <c r="E110" s="41"/>
      <c r="F110" s="41"/>
      <c r="G110" s="41"/>
      <c r="H110" s="41"/>
      <c r="I110" s="41"/>
      <c r="J110" s="41"/>
      <c r="K110" s="41"/>
      <c r="L110" s="41"/>
      <c r="M110" s="41"/>
      <c r="N110" s="41"/>
      <c r="O110" s="41"/>
      <c r="P110" s="41"/>
    </row>
    <row r="111" spans="1:16" x14ac:dyDescent="0.2">
      <c r="A111" s="41"/>
      <c r="B111" s="41"/>
      <c r="C111" s="41"/>
      <c r="D111" s="41"/>
      <c r="E111" s="41"/>
      <c r="F111" s="41"/>
      <c r="G111" s="41"/>
      <c r="H111" s="41"/>
      <c r="I111" s="41"/>
      <c r="J111" s="41"/>
      <c r="K111" s="41"/>
      <c r="L111" s="41"/>
      <c r="M111" s="41"/>
      <c r="N111" s="41"/>
      <c r="O111" s="41"/>
      <c r="P111" s="41"/>
    </row>
    <row r="112" spans="1:16" x14ac:dyDescent="0.2">
      <c r="A112" s="41"/>
      <c r="B112" s="41"/>
      <c r="C112" s="41"/>
      <c r="D112" s="41"/>
      <c r="E112" s="41"/>
      <c r="F112" s="41"/>
      <c r="G112" s="41"/>
      <c r="H112" s="41"/>
      <c r="I112" s="41"/>
      <c r="J112" s="41"/>
      <c r="K112" s="41"/>
      <c r="L112" s="41"/>
      <c r="M112" s="41"/>
      <c r="N112" s="41"/>
      <c r="O112" s="41"/>
      <c r="P112" s="41"/>
    </row>
    <row r="113" spans="1:16" x14ac:dyDescent="0.2">
      <c r="A113" s="41"/>
      <c r="B113" s="41"/>
      <c r="C113" s="41"/>
      <c r="D113" s="41"/>
      <c r="E113" s="41"/>
      <c r="F113" s="41"/>
      <c r="G113" s="41"/>
      <c r="H113" s="41"/>
      <c r="I113" s="41"/>
      <c r="J113" s="41"/>
      <c r="K113" s="41"/>
      <c r="L113" s="41"/>
      <c r="M113" s="41"/>
      <c r="N113" s="41"/>
      <c r="O113" s="41"/>
      <c r="P113" s="41"/>
    </row>
    <row r="114" spans="1:16" x14ac:dyDescent="0.2">
      <c r="A114" s="41"/>
      <c r="B114" s="41"/>
      <c r="C114" s="41"/>
      <c r="D114" s="41"/>
      <c r="E114" s="41"/>
      <c r="F114" s="41"/>
      <c r="G114" s="41"/>
      <c r="H114" s="41"/>
      <c r="I114" s="41"/>
      <c r="J114" s="41"/>
      <c r="K114" s="41"/>
      <c r="L114" s="41"/>
      <c r="M114" s="41"/>
      <c r="N114" s="41"/>
      <c r="O114" s="41"/>
      <c r="P114" s="41"/>
    </row>
    <row r="115" spans="1:16" x14ac:dyDescent="0.2">
      <c r="A115" s="41"/>
      <c r="B115" s="41"/>
      <c r="C115" s="41"/>
      <c r="D115" s="41"/>
      <c r="E115" s="41"/>
      <c r="F115" s="41"/>
      <c r="G115" s="41"/>
      <c r="H115" s="41"/>
      <c r="I115" s="41"/>
      <c r="J115" s="41"/>
      <c r="K115" s="41"/>
      <c r="L115" s="41"/>
      <c r="M115" s="41"/>
      <c r="N115" s="41"/>
      <c r="O115" s="41"/>
      <c r="P115" s="41"/>
    </row>
    <row r="116" spans="1:16" x14ac:dyDescent="0.2">
      <c r="A116" s="41"/>
      <c r="B116" s="41"/>
      <c r="C116" s="41"/>
      <c r="D116" s="41"/>
      <c r="E116" s="41"/>
      <c r="F116" s="41"/>
      <c r="G116" s="41"/>
      <c r="H116" s="41"/>
      <c r="I116" s="41"/>
      <c r="J116" s="41"/>
      <c r="K116" s="41"/>
      <c r="L116" s="41"/>
      <c r="M116" s="41"/>
      <c r="N116" s="41"/>
      <c r="O116" s="41"/>
      <c r="P116" s="41"/>
    </row>
    <row r="117" spans="1:16" x14ac:dyDescent="0.2">
      <c r="A117" s="41"/>
      <c r="B117" s="41"/>
      <c r="C117" s="41"/>
      <c r="D117" s="41"/>
      <c r="E117" s="41"/>
      <c r="F117" s="41"/>
      <c r="G117" s="41"/>
      <c r="H117" s="41"/>
      <c r="I117" s="41"/>
      <c r="J117" s="41"/>
      <c r="K117" s="41"/>
      <c r="L117" s="41"/>
      <c r="M117" s="41"/>
      <c r="N117" s="41"/>
      <c r="O117" s="41"/>
      <c r="P117" s="41"/>
    </row>
    <row r="118" spans="1:16" x14ac:dyDescent="0.2">
      <c r="A118" s="41"/>
      <c r="B118" s="41"/>
      <c r="C118" s="41"/>
      <c r="D118" s="41"/>
      <c r="E118" s="41"/>
      <c r="F118" s="41"/>
      <c r="G118" s="41"/>
      <c r="H118" s="41"/>
      <c r="I118" s="41"/>
      <c r="J118" s="41"/>
      <c r="K118" s="41"/>
      <c r="L118" s="41"/>
      <c r="M118" s="41"/>
      <c r="N118" s="41"/>
      <c r="O118" s="41"/>
      <c r="P118" s="41"/>
    </row>
    <row r="119" spans="1:16" x14ac:dyDescent="0.2">
      <c r="A119" s="41"/>
      <c r="B119" s="41"/>
      <c r="C119" s="41"/>
      <c r="D119" s="41"/>
      <c r="E119" s="41"/>
      <c r="F119" s="41"/>
      <c r="G119" s="41"/>
      <c r="H119" s="41"/>
      <c r="I119" s="41"/>
      <c r="J119" s="41"/>
      <c r="K119" s="41"/>
      <c r="L119" s="41"/>
      <c r="M119" s="41"/>
      <c r="N119" s="41"/>
      <c r="O119" s="41"/>
      <c r="P119" s="41"/>
    </row>
    <row r="120" spans="1:16" x14ac:dyDescent="0.2">
      <c r="A120" s="41"/>
      <c r="B120" s="41"/>
      <c r="C120" s="41"/>
      <c r="D120" s="41"/>
      <c r="E120" s="41"/>
      <c r="F120" s="41"/>
      <c r="G120" s="41"/>
      <c r="H120" s="41"/>
      <c r="I120" s="41"/>
      <c r="J120" s="41"/>
      <c r="K120" s="41"/>
      <c r="L120" s="41"/>
      <c r="M120" s="41"/>
      <c r="N120" s="41"/>
      <c r="O120" s="41"/>
      <c r="P120" s="41"/>
    </row>
    <row r="121" spans="1:16" x14ac:dyDescent="0.2">
      <c r="A121" s="41"/>
      <c r="B121" s="41"/>
      <c r="C121" s="41"/>
      <c r="D121" s="41"/>
      <c r="E121" s="41"/>
      <c r="F121" s="41"/>
      <c r="G121" s="41"/>
      <c r="H121" s="41"/>
      <c r="I121" s="41"/>
      <c r="J121" s="41"/>
      <c r="K121" s="41"/>
      <c r="L121" s="41"/>
      <c r="M121" s="41"/>
      <c r="N121" s="41"/>
      <c r="O121" s="41"/>
      <c r="P121" s="41"/>
    </row>
    <row r="122" spans="1:16" x14ac:dyDescent="0.2">
      <c r="A122" s="41"/>
      <c r="B122" s="41"/>
      <c r="C122" s="41"/>
      <c r="D122" s="41"/>
      <c r="E122" s="41"/>
      <c r="F122" s="41"/>
      <c r="G122" s="41"/>
      <c r="H122" s="41"/>
      <c r="I122" s="41"/>
      <c r="J122" s="41"/>
      <c r="K122" s="41"/>
      <c r="L122" s="41"/>
      <c r="M122" s="41"/>
      <c r="N122" s="41"/>
      <c r="O122" s="41"/>
      <c r="P122" s="41"/>
    </row>
    <row r="123" spans="1:16" x14ac:dyDescent="0.2">
      <c r="A123" s="41"/>
      <c r="B123" s="41"/>
      <c r="C123" s="41"/>
      <c r="D123" s="41"/>
      <c r="E123" s="41"/>
      <c r="F123" s="41"/>
      <c r="G123" s="41"/>
      <c r="H123" s="41"/>
      <c r="I123" s="41"/>
      <c r="J123" s="41"/>
      <c r="K123" s="41"/>
      <c r="L123" s="41"/>
      <c r="M123" s="41"/>
      <c r="N123" s="41"/>
      <c r="O123" s="41"/>
      <c r="P123" s="41"/>
    </row>
    <row r="124" spans="1:16" x14ac:dyDescent="0.2">
      <c r="A124" s="41"/>
      <c r="B124" s="41"/>
      <c r="C124" s="41"/>
      <c r="D124" s="41"/>
      <c r="E124" s="41"/>
      <c r="F124" s="41"/>
      <c r="G124" s="41"/>
      <c r="H124" s="41"/>
      <c r="I124" s="41"/>
      <c r="J124" s="41"/>
      <c r="K124" s="41"/>
      <c r="L124" s="41"/>
      <c r="M124" s="41"/>
      <c r="N124" s="41"/>
      <c r="O124" s="41"/>
      <c r="P124" s="41"/>
    </row>
    <row r="125" spans="1:16" x14ac:dyDescent="0.2">
      <c r="A125" s="41"/>
      <c r="B125" s="41"/>
      <c r="C125" s="41"/>
      <c r="D125" s="41"/>
      <c r="E125" s="41"/>
      <c r="F125" s="41"/>
      <c r="G125" s="41"/>
      <c r="H125" s="41"/>
      <c r="I125" s="41"/>
      <c r="J125" s="41"/>
      <c r="K125" s="41"/>
      <c r="L125" s="41"/>
      <c r="M125" s="41"/>
      <c r="N125" s="41"/>
      <c r="O125" s="41"/>
      <c r="P125" s="41"/>
    </row>
    <row r="126" spans="1:16" x14ac:dyDescent="0.2">
      <c r="A126" s="41"/>
      <c r="B126" s="41"/>
      <c r="C126" s="41"/>
      <c r="D126" s="41"/>
      <c r="E126" s="41"/>
      <c r="F126" s="41"/>
      <c r="G126" s="41"/>
      <c r="H126" s="41"/>
      <c r="I126" s="41"/>
      <c r="J126" s="41"/>
      <c r="K126" s="41"/>
      <c r="L126" s="41"/>
      <c r="M126" s="41"/>
      <c r="N126" s="41"/>
      <c r="O126" s="41"/>
      <c r="P126" s="41"/>
    </row>
    <row r="127" spans="1:16" x14ac:dyDescent="0.2">
      <c r="A127" s="41"/>
      <c r="B127" s="41"/>
      <c r="C127" s="41"/>
      <c r="D127" s="41"/>
      <c r="E127" s="41"/>
      <c r="F127" s="41"/>
      <c r="G127" s="41"/>
      <c r="H127" s="41"/>
      <c r="I127" s="41"/>
      <c r="J127" s="41"/>
      <c r="K127" s="41"/>
      <c r="L127" s="41"/>
      <c r="M127" s="41"/>
      <c r="N127" s="41"/>
      <c r="O127" s="41"/>
      <c r="P127" s="41"/>
    </row>
    <row r="128" spans="1:16" x14ac:dyDescent="0.2">
      <c r="A128" s="41"/>
      <c r="B128" s="41"/>
      <c r="C128" s="41"/>
      <c r="D128" s="41"/>
      <c r="E128" s="41"/>
      <c r="F128" s="41"/>
      <c r="G128" s="41"/>
      <c r="H128" s="41"/>
      <c r="I128" s="41"/>
      <c r="J128" s="41"/>
      <c r="K128" s="41"/>
      <c r="L128" s="41"/>
      <c r="M128" s="41"/>
      <c r="N128" s="41"/>
      <c r="O128" s="41"/>
      <c r="P128" s="41"/>
    </row>
    <row r="129" spans="1:16" x14ac:dyDescent="0.2">
      <c r="A129" s="41"/>
      <c r="B129" s="41"/>
      <c r="C129" s="41"/>
      <c r="D129" s="41"/>
      <c r="E129" s="41"/>
      <c r="F129" s="41"/>
      <c r="G129" s="41"/>
      <c r="H129" s="41"/>
      <c r="I129" s="41"/>
      <c r="J129" s="41"/>
      <c r="K129" s="41"/>
      <c r="L129" s="41"/>
      <c r="M129" s="41"/>
      <c r="N129" s="41"/>
      <c r="O129" s="41"/>
      <c r="P129" s="41"/>
    </row>
    <row r="130" spans="1:16" x14ac:dyDescent="0.2">
      <c r="A130" s="41"/>
      <c r="B130" s="41"/>
      <c r="C130" s="41"/>
      <c r="D130" s="41"/>
      <c r="E130" s="41"/>
      <c r="F130" s="41"/>
      <c r="G130" s="41"/>
      <c r="H130" s="41"/>
      <c r="I130" s="41"/>
      <c r="J130" s="41"/>
      <c r="K130" s="41"/>
      <c r="L130" s="41"/>
      <c r="M130" s="41"/>
      <c r="N130" s="41"/>
      <c r="O130" s="41"/>
      <c r="P130" s="41"/>
    </row>
    <row r="131" spans="1:16" x14ac:dyDescent="0.2">
      <c r="A131" s="41"/>
      <c r="B131" s="41"/>
      <c r="C131" s="41"/>
      <c r="D131" s="41"/>
      <c r="E131" s="41"/>
      <c r="F131" s="41"/>
      <c r="G131" s="41"/>
      <c r="H131" s="41"/>
      <c r="I131" s="41"/>
      <c r="J131" s="41"/>
      <c r="K131" s="41"/>
      <c r="L131" s="41"/>
      <c r="M131" s="41"/>
      <c r="N131" s="41"/>
      <c r="O131" s="41"/>
      <c r="P131" s="41"/>
    </row>
    <row r="132" spans="1:16" x14ac:dyDescent="0.2">
      <c r="A132" s="41"/>
      <c r="B132" s="41"/>
      <c r="C132" s="41"/>
      <c r="D132" s="41"/>
      <c r="E132" s="41"/>
      <c r="F132" s="41"/>
      <c r="G132" s="41"/>
      <c r="H132" s="41"/>
      <c r="I132" s="41"/>
      <c r="J132" s="41"/>
      <c r="K132" s="41"/>
      <c r="L132" s="41"/>
      <c r="M132" s="41"/>
      <c r="N132" s="41"/>
      <c r="O132" s="41"/>
      <c r="P132" s="41"/>
    </row>
    <row r="133" spans="1:16" x14ac:dyDescent="0.2">
      <c r="A133" s="41"/>
      <c r="B133" s="41"/>
      <c r="C133" s="41"/>
      <c r="D133" s="41"/>
      <c r="E133" s="41"/>
      <c r="F133" s="41"/>
      <c r="G133" s="41"/>
      <c r="H133" s="41"/>
      <c r="I133" s="41"/>
      <c r="J133" s="41"/>
      <c r="K133" s="41"/>
      <c r="L133" s="41"/>
      <c r="M133" s="41"/>
      <c r="N133" s="41"/>
      <c r="O133" s="41"/>
      <c r="P133" s="41"/>
    </row>
    <row r="134" spans="1:16" x14ac:dyDescent="0.2">
      <c r="A134" s="41"/>
      <c r="B134" s="41"/>
      <c r="C134" s="41"/>
      <c r="D134" s="41"/>
      <c r="E134" s="41"/>
      <c r="F134" s="41"/>
      <c r="G134" s="41"/>
      <c r="H134" s="41"/>
      <c r="I134" s="41"/>
      <c r="J134" s="41"/>
      <c r="K134" s="41"/>
      <c r="L134" s="41"/>
      <c r="M134" s="41"/>
      <c r="N134" s="41"/>
      <c r="O134" s="41"/>
      <c r="P134" s="41"/>
    </row>
    <row r="135" spans="1:16" x14ac:dyDescent="0.2">
      <c r="A135" s="41"/>
      <c r="B135" s="41"/>
      <c r="C135" s="41"/>
      <c r="D135" s="41"/>
      <c r="E135" s="41"/>
      <c r="F135" s="41"/>
      <c r="G135" s="41"/>
      <c r="H135" s="41"/>
      <c r="I135" s="41"/>
      <c r="J135" s="41"/>
      <c r="K135" s="41"/>
      <c r="L135" s="41"/>
      <c r="M135" s="41"/>
      <c r="N135" s="41"/>
      <c r="O135" s="41"/>
      <c r="P135" s="41"/>
    </row>
    <row r="136" spans="1:16" x14ac:dyDescent="0.2">
      <c r="A136" s="41"/>
      <c r="B136" s="41"/>
      <c r="C136" s="41"/>
      <c r="D136" s="41"/>
      <c r="E136" s="41"/>
      <c r="F136" s="41"/>
      <c r="G136" s="41"/>
      <c r="H136" s="41"/>
      <c r="I136" s="41"/>
      <c r="J136" s="41"/>
      <c r="K136" s="41"/>
      <c r="L136" s="41"/>
      <c r="M136" s="41"/>
      <c r="N136" s="41"/>
      <c r="O136" s="41"/>
      <c r="P136" s="41"/>
    </row>
    <row r="137" spans="1:16" x14ac:dyDescent="0.2">
      <c r="A137" s="41"/>
      <c r="B137" s="41"/>
      <c r="C137" s="41"/>
      <c r="D137" s="41"/>
      <c r="E137" s="41"/>
      <c r="F137" s="41"/>
      <c r="G137" s="41"/>
      <c r="H137" s="41"/>
      <c r="I137" s="41"/>
      <c r="J137" s="41"/>
      <c r="K137" s="41"/>
      <c r="L137" s="41"/>
      <c r="M137" s="41"/>
      <c r="N137" s="41"/>
      <c r="O137" s="41"/>
      <c r="P137" s="41"/>
    </row>
    <row r="138" spans="1:16" x14ac:dyDescent="0.2">
      <c r="A138" s="41"/>
      <c r="B138" s="41"/>
      <c r="C138" s="41"/>
      <c r="D138" s="41"/>
      <c r="E138" s="41"/>
      <c r="F138" s="41"/>
      <c r="G138" s="41"/>
      <c r="H138" s="41"/>
      <c r="I138" s="41"/>
      <c r="J138" s="41"/>
      <c r="K138" s="41"/>
      <c r="L138" s="41"/>
      <c r="M138" s="41"/>
      <c r="N138" s="41"/>
      <c r="O138" s="41"/>
      <c r="P138" s="41"/>
    </row>
    <row r="139" spans="1:16" x14ac:dyDescent="0.2">
      <c r="A139" s="41"/>
      <c r="B139" s="41"/>
      <c r="C139" s="41"/>
      <c r="D139" s="41"/>
      <c r="E139" s="41"/>
      <c r="F139" s="41"/>
      <c r="G139" s="41"/>
      <c r="H139" s="41"/>
      <c r="I139" s="41"/>
      <c r="J139" s="41"/>
      <c r="K139" s="41"/>
      <c r="L139" s="41"/>
      <c r="M139" s="41"/>
      <c r="N139" s="41"/>
      <c r="O139" s="41"/>
      <c r="P139" s="41"/>
    </row>
    <row r="140" spans="1:16" x14ac:dyDescent="0.2">
      <c r="A140" s="41"/>
      <c r="B140" s="41"/>
      <c r="C140" s="41"/>
      <c r="D140" s="41"/>
      <c r="E140" s="41"/>
      <c r="F140" s="41"/>
      <c r="G140" s="41"/>
      <c r="H140" s="41"/>
      <c r="I140" s="41"/>
      <c r="J140" s="41"/>
      <c r="K140" s="41"/>
      <c r="L140" s="41"/>
      <c r="M140" s="41"/>
      <c r="N140" s="41"/>
      <c r="O140" s="41"/>
      <c r="P140" s="41"/>
    </row>
    <row r="141" spans="1:16" x14ac:dyDescent="0.2">
      <c r="A141" s="41"/>
      <c r="B141" s="41"/>
      <c r="C141" s="41"/>
      <c r="D141" s="41"/>
      <c r="E141" s="41"/>
      <c r="F141" s="41"/>
      <c r="G141" s="41"/>
      <c r="H141" s="41"/>
      <c r="I141" s="41"/>
      <c r="J141" s="41"/>
      <c r="K141" s="41"/>
      <c r="L141" s="41"/>
      <c r="M141" s="41"/>
      <c r="N141" s="41"/>
      <c r="O141" s="41"/>
      <c r="P141" s="41"/>
    </row>
    <row r="142" spans="1:16" x14ac:dyDescent="0.2">
      <c r="A142" s="41"/>
      <c r="B142" s="41"/>
      <c r="C142" s="41"/>
      <c r="D142" s="41"/>
      <c r="E142" s="41"/>
      <c r="F142" s="41"/>
      <c r="G142" s="41"/>
      <c r="H142" s="41"/>
      <c r="I142" s="41"/>
      <c r="J142" s="41"/>
      <c r="K142" s="41"/>
      <c r="L142" s="41"/>
      <c r="M142" s="41"/>
      <c r="N142" s="41"/>
      <c r="O142" s="41"/>
      <c r="P142" s="41"/>
    </row>
    <row r="143" spans="1:16" x14ac:dyDescent="0.2">
      <c r="A143" s="41"/>
      <c r="B143" s="41"/>
      <c r="C143" s="41"/>
      <c r="D143" s="41"/>
      <c r="E143" s="41"/>
      <c r="F143" s="41"/>
      <c r="G143" s="41"/>
      <c r="H143" s="41"/>
      <c r="I143" s="41"/>
      <c r="J143" s="41"/>
      <c r="K143" s="41"/>
      <c r="L143" s="41"/>
      <c r="M143" s="41"/>
      <c r="N143" s="41"/>
      <c r="O143" s="41"/>
      <c r="P143" s="41"/>
    </row>
    <row r="144" spans="1:16" x14ac:dyDescent="0.2">
      <c r="A144" s="41"/>
      <c r="B144" s="41"/>
      <c r="C144" s="41"/>
      <c r="D144" s="41"/>
      <c r="E144" s="41"/>
      <c r="F144" s="41"/>
      <c r="G144" s="41"/>
      <c r="H144" s="41"/>
      <c r="I144" s="41"/>
      <c r="J144" s="41"/>
      <c r="K144" s="41"/>
      <c r="L144" s="41"/>
      <c r="M144" s="41"/>
      <c r="N144" s="41"/>
      <c r="O144" s="41"/>
      <c r="P144" s="41"/>
    </row>
    <row r="145" spans="1:16" x14ac:dyDescent="0.2">
      <c r="A145" s="41"/>
      <c r="B145" s="41"/>
      <c r="C145" s="41"/>
      <c r="D145" s="41"/>
      <c r="E145" s="41"/>
      <c r="F145" s="41"/>
      <c r="G145" s="41"/>
      <c r="H145" s="41"/>
      <c r="I145" s="41"/>
      <c r="J145" s="41"/>
      <c r="K145" s="41"/>
      <c r="L145" s="41"/>
      <c r="M145" s="41"/>
      <c r="N145" s="41"/>
      <c r="O145" s="41"/>
      <c r="P145" s="41"/>
    </row>
    <row r="146" spans="1:16" x14ac:dyDescent="0.2">
      <c r="A146" s="41"/>
      <c r="B146" s="41"/>
      <c r="C146" s="41"/>
      <c r="D146" s="41"/>
      <c r="E146" s="41"/>
      <c r="F146" s="41"/>
      <c r="G146" s="41"/>
      <c r="H146" s="41"/>
      <c r="I146" s="41"/>
      <c r="J146" s="41"/>
      <c r="K146" s="41"/>
      <c r="L146" s="41"/>
      <c r="M146" s="41"/>
      <c r="N146" s="41"/>
      <c r="O146" s="41"/>
      <c r="P146" s="41"/>
    </row>
    <row r="147" spans="1:16" x14ac:dyDescent="0.2">
      <c r="A147" s="41"/>
      <c r="B147" s="41"/>
      <c r="C147" s="41"/>
      <c r="D147" s="41"/>
      <c r="E147" s="41"/>
      <c r="F147" s="41"/>
      <c r="G147" s="41"/>
      <c r="H147" s="41"/>
      <c r="I147" s="41"/>
      <c r="J147" s="41"/>
      <c r="K147" s="41"/>
      <c r="L147" s="41"/>
      <c r="M147" s="41"/>
      <c r="N147" s="41"/>
      <c r="O147" s="41"/>
      <c r="P147" s="41"/>
    </row>
    <row r="148" spans="1:16" x14ac:dyDescent="0.2">
      <c r="A148" s="41"/>
      <c r="B148" s="41"/>
      <c r="C148" s="41"/>
      <c r="D148" s="41"/>
      <c r="E148" s="41"/>
      <c r="F148" s="41"/>
      <c r="G148" s="41"/>
      <c r="H148" s="41"/>
      <c r="I148" s="41"/>
      <c r="J148" s="41"/>
      <c r="K148" s="41"/>
      <c r="L148" s="41"/>
      <c r="M148" s="41"/>
      <c r="N148" s="41"/>
      <c r="O148" s="41"/>
      <c r="P148" s="41"/>
    </row>
    <row r="149" spans="1:16" x14ac:dyDescent="0.2">
      <c r="A149" s="41"/>
      <c r="B149" s="41"/>
      <c r="C149" s="41"/>
      <c r="D149" s="41"/>
      <c r="E149" s="41"/>
      <c r="F149" s="41"/>
      <c r="G149" s="41"/>
      <c r="H149" s="41"/>
      <c r="I149" s="41"/>
      <c r="J149" s="41"/>
      <c r="K149" s="41"/>
      <c r="L149" s="41"/>
      <c r="M149" s="41"/>
      <c r="N149" s="41"/>
      <c r="O149" s="41"/>
      <c r="P149" s="41"/>
    </row>
    <row r="150" spans="1:16" x14ac:dyDescent="0.2">
      <c r="A150" s="41"/>
      <c r="B150" s="41"/>
      <c r="C150" s="41"/>
      <c r="D150" s="41"/>
      <c r="E150" s="41"/>
      <c r="F150" s="41"/>
      <c r="G150" s="41"/>
      <c r="H150" s="41"/>
      <c r="I150" s="41"/>
      <c r="J150" s="41"/>
      <c r="K150" s="41"/>
      <c r="L150" s="41"/>
      <c r="M150" s="41"/>
      <c r="N150" s="41"/>
      <c r="O150" s="41"/>
      <c r="P150" s="41"/>
    </row>
    <row r="151" spans="1:16" x14ac:dyDescent="0.2">
      <c r="A151" s="41"/>
      <c r="B151" s="41"/>
      <c r="C151" s="41"/>
      <c r="D151" s="41"/>
      <c r="E151" s="41"/>
      <c r="F151" s="41"/>
      <c r="G151" s="41"/>
      <c r="H151" s="41"/>
      <c r="I151" s="41"/>
      <c r="J151" s="41"/>
      <c r="K151" s="41"/>
      <c r="L151" s="41"/>
      <c r="M151" s="41"/>
      <c r="N151" s="41"/>
      <c r="O151" s="41"/>
      <c r="P151" s="41"/>
    </row>
    <row r="152" spans="1:16" x14ac:dyDescent="0.2">
      <c r="A152" s="41"/>
      <c r="B152" s="41"/>
      <c r="C152" s="41"/>
      <c r="D152" s="41"/>
      <c r="E152" s="41"/>
      <c r="F152" s="41"/>
      <c r="G152" s="41"/>
      <c r="H152" s="41"/>
      <c r="I152" s="41"/>
      <c r="J152" s="41"/>
      <c r="K152" s="41"/>
      <c r="L152" s="41"/>
      <c r="M152" s="41"/>
      <c r="N152" s="41"/>
      <c r="O152" s="41"/>
      <c r="P152" s="41"/>
    </row>
    <row r="153" spans="1:16" x14ac:dyDescent="0.2">
      <c r="A153" s="41"/>
      <c r="B153" s="41"/>
      <c r="C153" s="41"/>
      <c r="D153" s="41"/>
      <c r="E153" s="41"/>
      <c r="F153" s="41"/>
      <c r="G153" s="41"/>
      <c r="H153" s="41"/>
      <c r="I153" s="41"/>
      <c r="J153" s="41"/>
      <c r="K153" s="41"/>
      <c r="L153" s="41"/>
      <c r="M153" s="41"/>
      <c r="N153" s="41"/>
      <c r="O153" s="41"/>
      <c r="P153" s="41"/>
    </row>
    <row r="154" spans="1:16" x14ac:dyDescent="0.2">
      <c r="A154" s="41"/>
      <c r="B154" s="41"/>
      <c r="C154" s="41"/>
      <c r="D154" s="41"/>
      <c r="E154" s="41"/>
      <c r="F154" s="41"/>
      <c r="G154" s="41"/>
      <c r="H154" s="41"/>
      <c r="I154" s="41"/>
      <c r="J154" s="41"/>
      <c r="K154" s="41"/>
      <c r="L154" s="41"/>
      <c r="M154" s="41"/>
      <c r="N154" s="41"/>
      <c r="O154" s="41"/>
      <c r="P154" s="41"/>
    </row>
    <row r="155" spans="1:16" x14ac:dyDescent="0.2">
      <c r="A155" s="41"/>
      <c r="B155" s="41"/>
      <c r="C155" s="41"/>
      <c r="D155" s="41"/>
      <c r="E155" s="41"/>
      <c r="F155" s="41"/>
      <c r="G155" s="41"/>
      <c r="H155" s="41"/>
      <c r="I155" s="41"/>
      <c r="J155" s="41"/>
      <c r="K155" s="41"/>
      <c r="L155" s="41"/>
      <c r="M155" s="41"/>
      <c r="N155" s="41"/>
      <c r="O155" s="41"/>
      <c r="P155" s="41"/>
    </row>
    <row r="156" spans="1:16" x14ac:dyDescent="0.2">
      <c r="A156" s="41"/>
      <c r="B156" s="41"/>
      <c r="C156" s="41"/>
      <c r="D156" s="41"/>
      <c r="E156" s="41"/>
      <c r="F156" s="41"/>
      <c r="G156" s="41"/>
      <c r="H156" s="41"/>
      <c r="I156" s="41"/>
      <c r="J156" s="41"/>
      <c r="K156" s="41"/>
      <c r="L156" s="41"/>
      <c r="M156" s="41"/>
      <c r="N156" s="41"/>
      <c r="O156" s="41"/>
      <c r="P156" s="41"/>
    </row>
    <row r="157" spans="1:16" x14ac:dyDescent="0.2">
      <c r="A157" s="41"/>
      <c r="B157" s="41"/>
      <c r="C157" s="41"/>
      <c r="D157" s="41"/>
      <c r="E157" s="41"/>
      <c r="F157" s="41"/>
      <c r="G157" s="41"/>
      <c r="H157" s="41"/>
      <c r="I157" s="41"/>
      <c r="J157" s="41"/>
      <c r="K157" s="41"/>
      <c r="L157" s="41"/>
      <c r="M157" s="41"/>
      <c r="N157" s="41"/>
      <c r="O157" s="41"/>
      <c r="P157" s="41"/>
    </row>
    <row r="158" spans="1:16" x14ac:dyDescent="0.2">
      <c r="A158" s="41"/>
      <c r="B158" s="41"/>
      <c r="C158" s="41"/>
      <c r="D158" s="41"/>
      <c r="E158" s="41"/>
      <c r="F158" s="41"/>
      <c r="G158" s="41"/>
      <c r="H158" s="41"/>
      <c r="I158" s="41"/>
      <c r="J158" s="41"/>
      <c r="K158" s="41"/>
      <c r="L158" s="41"/>
      <c r="M158" s="41"/>
      <c r="N158" s="41"/>
      <c r="O158" s="41"/>
      <c r="P158" s="41"/>
    </row>
    <row r="159" spans="1:16" x14ac:dyDescent="0.2">
      <c r="A159" s="41"/>
      <c r="B159" s="41"/>
      <c r="C159" s="41"/>
      <c r="D159" s="41"/>
      <c r="E159" s="41"/>
      <c r="F159" s="41"/>
      <c r="G159" s="41"/>
      <c r="H159" s="41"/>
      <c r="I159" s="41"/>
      <c r="J159" s="41"/>
      <c r="K159" s="41"/>
      <c r="L159" s="41"/>
      <c r="M159" s="41"/>
      <c r="N159" s="41"/>
      <c r="O159" s="41"/>
      <c r="P159" s="41"/>
    </row>
    <row r="160" spans="1:16" x14ac:dyDescent="0.2">
      <c r="A160" s="41"/>
      <c r="B160" s="41"/>
      <c r="C160" s="41"/>
      <c r="D160" s="41"/>
      <c r="E160" s="41"/>
      <c r="F160" s="41"/>
      <c r="G160" s="41"/>
      <c r="H160" s="41"/>
      <c r="I160" s="41"/>
      <c r="J160" s="41"/>
      <c r="K160" s="41"/>
      <c r="L160" s="41"/>
      <c r="M160" s="41"/>
      <c r="N160" s="41"/>
      <c r="O160" s="41"/>
      <c r="P160" s="41"/>
    </row>
    <row r="161" spans="1:16" x14ac:dyDescent="0.2">
      <c r="A161" s="41"/>
      <c r="B161" s="41"/>
      <c r="C161" s="41"/>
      <c r="D161" s="41"/>
      <c r="E161" s="41"/>
      <c r="F161" s="41"/>
      <c r="G161" s="41"/>
      <c r="H161" s="41"/>
      <c r="I161" s="41"/>
      <c r="J161" s="41"/>
      <c r="K161" s="41"/>
      <c r="L161" s="41"/>
      <c r="M161" s="41"/>
      <c r="N161" s="41"/>
      <c r="O161" s="41"/>
      <c r="P161" s="41"/>
    </row>
    <row r="162" spans="1:16" x14ac:dyDescent="0.2">
      <c r="A162" s="41"/>
      <c r="B162" s="41"/>
      <c r="C162" s="41"/>
      <c r="D162" s="41"/>
      <c r="E162" s="41"/>
      <c r="F162" s="41"/>
      <c r="G162" s="41"/>
      <c r="H162" s="41"/>
      <c r="I162" s="41"/>
      <c r="J162" s="41"/>
      <c r="K162" s="41"/>
      <c r="L162" s="41"/>
      <c r="M162" s="41"/>
      <c r="N162" s="41"/>
      <c r="O162" s="41"/>
      <c r="P162" s="41"/>
    </row>
    <row r="163" spans="1:16" x14ac:dyDescent="0.2">
      <c r="A163" s="41"/>
      <c r="B163" s="41"/>
      <c r="C163" s="41"/>
      <c r="D163" s="41"/>
      <c r="E163" s="41"/>
      <c r="F163" s="41"/>
      <c r="G163" s="41"/>
      <c r="H163" s="41"/>
      <c r="I163" s="41"/>
      <c r="J163" s="41"/>
      <c r="K163" s="41"/>
      <c r="L163" s="41"/>
      <c r="M163" s="41"/>
      <c r="N163" s="41"/>
      <c r="O163" s="41"/>
      <c r="P163" s="41"/>
    </row>
    <row r="164" spans="1:16" x14ac:dyDescent="0.2">
      <c r="A164" s="41"/>
      <c r="B164" s="41"/>
      <c r="C164" s="41"/>
      <c r="D164" s="41"/>
      <c r="E164" s="41"/>
      <c r="F164" s="41"/>
      <c r="G164" s="41"/>
      <c r="H164" s="41"/>
      <c r="I164" s="41"/>
      <c r="J164" s="41"/>
      <c r="K164" s="41"/>
      <c r="L164" s="41"/>
      <c r="M164" s="41"/>
      <c r="N164" s="41"/>
      <c r="O164" s="41"/>
      <c r="P164" s="41"/>
    </row>
    <row r="165" spans="1:16" x14ac:dyDescent="0.2">
      <c r="A165" s="41"/>
      <c r="B165" s="41"/>
      <c r="C165" s="41"/>
      <c r="D165" s="41"/>
      <c r="E165" s="41"/>
      <c r="F165" s="41"/>
      <c r="G165" s="41"/>
      <c r="H165" s="41"/>
      <c r="I165" s="41"/>
      <c r="J165" s="41"/>
      <c r="K165" s="41"/>
      <c r="L165" s="41"/>
      <c r="M165" s="41"/>
      <c r="N165" s="41"/>
      <c r="O165" s="41"/>
      <c r="P165" s="41"/>
    </row>
    <row r="166" spans="1:16" x14ac:dyDescent="0.2">
      <c r="A166" s="41"/>
      <c r="B166" s="41"/>
      <c r="C166" s="41"/>
      <c r="D166" s="41"/>
      <c r="E166" s="41"/>
      <c r="F166" s="41"/>
      <c r="G166" s="41"/>
      <c r="H166" s="41"/>
      <c r="I166" s="41"/>
      <c r="J166" s="41"/>
      <c r="K166" s="41"/>
      <c r="L166" s="41"/>
      <c r="M166" s="41"/>
      <c r="N166" s="41"/>
      <c r="O166" s="41"/>
      <c r="P166" s="41"/>
    </row>
    <row r="167" spans="1:16" x14ac:dyDescent="0.2">
      <c r="A167" s="41"/>
      <c r="B167" s="41"/>
      <c r="C167" s="41"/>
      <c r="D167" s="41"/>
      <c r="E167" s="41"/>
      <c r="F167" s="41"/>
      <c r="G167" s="41"/>
      <c r="H167" s="41"/>
      <c r="I167" s="41"/>
      <c r="J167" s="41"/>
      <c r="K167" s="41"/>
      <c r="L167" s="41"/>
      <c r="M167" s="41"/>
      <c r="N167" s="41"/>
      <c r="O167" s="41"/>
      <c r="P167" s="41"/>
    </row>
    <row r="168" spans="1:16" x14ac:dyDescent="0.2">
      <c r="A168" s="41"/>
      <c r="B168" s="41"/>
      <c r="C168" s="41"/>
      <c r="D168" s="41"/>
      <c r="E168" s="41"/>
      <c r="F168" s="41"/>
      <c r="G168" s="41"/>
      <c r="H168" s="41"/>
      <c r="I168" s="41"/>
      <c r="J168" s="41"/>
      <c r="K168" s="41"/>
      <c r="L168" s="41"/>
      <c r="M168" s="41"/>
      <c r="N168" s="41"/>
      <c r="O168" s="41"/>
      <c r="P168" s="41"/>
    </row>
    <row r="169" spans="1:16" x14ac:dyDescent="0.2">
      <c r="A169" s="41"/>
      <c r="B169" s="41"/>
      <c r="C169" s="41"/>
      <c r="D169" s="41"/>
      <c r="E169" s="41"/>
      <c r="F169" s="41"/>
      <c r="G169" s="41"/>
      <c r="H169" s="41"/>
      <c r="I169" s="41"/>
      <c r="J169" s="41"/>
      <c r="K169" s="41"/>
      <c r="L169" s="41"/>
      <c r="M169" s="41"/>
      <c r="N169" s="41"/>
      <c r="O169" s="41"/>
      <c r="P169" s="41"/>
    </row>
    <row r="170" spans="1:16" x14ac:dyDescent="0.2">
      <c r="A170" s="41"/>
      <c r="B170" s="41"/>
      <c r="C170" s="41"/>
      <c r="D170" s="41"/>
      <c r="E170" s="41"/>
      <c r="F170" s="41"/>
      <c r="G170" s="41"/>
      <c r="H170" s="41"/>
      <c r="I170" s="41"/>
      <c r="J170" s="41"/>
      <c r="K170" s="41"/>
      <c r="L170" s="41"/>
      <c r="M170" s="41"/>
      <c r="N170" s="41"/>
      <c r="O170" s="41"/>
      <c r="P170" s="41"/>
    </row>
    <row r="171" spans="1:16" x14ac:dyDescent="0.2">
      <c r="A171" s="41"/>
      <c r="B171" s="41"/>
      <c r="C171" s="41"/>
      <c r="D171" s="41"/>
      <c r="E171" s="41"/>
      <c r="F171" s="41"/>
      <c r="G171" s="41"/>
      <c r="H171" s="41"/>
      <c r="I171" s="41"/>
      <c r="J171" s="41"/>
      <c r="K171" s="41"/>
      <c r="L171" s="41"/>
      <c r="M171" s="41"/>
      <c r="N171" s="41"/>
      <c r="O171" s="41"/>
      <c r="P171" s="41"/>
    </row>
    <row r="172" spans="1:16" x14ac:dyDescent="0.2">
      <c r="A172" s="41"/>
      <c r="B172" s="41"/>
      <c r="C172" s="41"/>
      <c r="D172" s="41"/>
      <c r="E172" s="41"/>
      <c r="F172" s="41"/>
      <c r="G172" s="41"/>
      <c r="H172" s="41"/>
      <c r="I172" s="41"/>
      <c r="J172" s="41"/>
      <c r="K172" s="41"/>
      <c r="L172" s="41"/>
      <c r="M172" s="41"/>
      <c r="N172" s="41"/>
      <c r="O172" s="41"/>
      <c r="P172" s="41"/>
    </row>
    <row r="173" spans="1:16" x14ac:dyDescent="0.2">
      <c r="A173" s="41"/>
      <c r="B173" s="41"/>
      <c r="C173" s="41"/>
      <c r="D173" s="41"/>
      <c r="E173" s="41"/>
      <c r="F173" s="41"/>
      <c r="G173" s="41"/>
      <c r="H173" s="41"/>
      <c r="I173" s="41"/>
      <c r="J173" s="41"/>
      <c r="K173" s="41"/>
      <c r="L173" s="41"/>
      <c r="M173" s="41"/>
      <c r="N173" s="41"/>
      <c r="O173" s="41"/>
      <c r="P173" s="41"/>
    </row>
    <row r="174" spans="1:16" x14ac:dyDescent="0.2">
      <c r="A174" s="41"/>
      <c r="B174" s="41"/>
      <c r="C174" s="41"/>
      <c r="D174" s="41"/>
      <c r="E174" s="41"/>
      <c r="F174" s="41"/>
      <c r="G174" s="41"/>
      <c r="H174" s="41"/>
      <c r="I174" s="41"/>
      <c r="J174" s="41"/>
      <c r="K174" s="41"/>
      <c r="L174" s="41"/>
      <c r="M174" s="41"/>
      <c r="N174" s="41"/>
      <c r="O174" s="41"/>
      <c r="P174" s="41"/>
    </row>
    <row r="175" spans="1:16" x14ac:dyDescent="0.2">
      <c r="A175" s="41"/>
      <c r="B175" s="41"/>
      <c r="C175" s="41"/>
      <c r="D175" s="41"/>
      <c r="E175" s="41"/>
      <c r="F175" s="41"/>
      <c r="G175" s="41"/>
      <c r="H175" s="41"/>
      <c r="I175" s="41"/>
      <c r="J175" s="41"/>
      <c r="K175" s="41"/>
      <c r="L175" s="41"/>
      <c r="M175" s="41"/>
      <c r="N175" s="41"/>
      <c r="O175" s="41"/>
      <c r="P175" s="41"/>
    </row>
    <row r="176" spans="1:16" x14ac:dyDescent="0.2">
      <c r="A176" s="41"/>
      <c r="B176" s="41"/>
      <c r="C176" s="41"/>
      <c r="D176" s="41"/>
      <c r="E176" s="41"/>
      <c r="F176" s="41"/>
      <c r="G176" s="41"/>
      <c r="H176" s="41"/>
      <c r="I176" s="41"/>
      <c r="J176" s="41"/>
      <c r="K176" s="41"/>
      <c r="L176" s="41"/>
      <c r="M176" s="41"/>
      <c r="N176" s="41"/>
      <c r="O176" s="41"/>
      <c r="P176" s="41"/>
    </row>
    <row r="177" spans="1:16" x14ac:dyDescent="0.2">
      <c r="A177" s="41"/>
      <c r="B177" s="41"/>
      <c r="C177" s="41"/>
      <c r="D177" s="41"/>
      <c r="E177" s="41"/>
      <c r="F177" s="41"/>
      <c r="G177" s="41"/>
      <c r="H177" s="41"/>
      <c r="I177" s="41"/>
      <c r="J177" s="41"/>
      <c r="K177" s="41"/>
      <c r="L177" s="41"/>
      <c r="M177" s="41"/>
      <c r="N177" s="41"/>
      <c r="O177" s="41"/>
      <c r="P177" s="41"/>
    </row>
    <row r="178" spans="1:16" x14ac:dyDescent="0.2">
      <c r="A178" s="41"/>
      <c r="B178" s="41"/>
      <c r="C178" s="41"/>
      <c r="D178" s="41"/>
      <c r="E178" s="41"/>
      <c r="F178" s="41"/>
      <c r="G178" s="41"/>
      <c r="H178" s="41"/>
      <c r="I178" s="41"/>
      <c r="J178" s="41"/>
      <c r="K178" s="41"/>
      <c r="L178" s="41"/>
      <c r="M178" s="41"/>
      <c r="N178" s="41"/>
      <c r="O178" s="41"/>
      <c r="P178" s="41"/>
    </row>
    <row r="179" spans="1:16" x14ac:dyDescent="0.2">
      <c r="A179" s="41"/>
      <c r="B179" s="41"/>
      <c r="C179" s="41"/>
      <c r="D179" s="41"/>
      <c r="E179" s="41"/>
      <c r="F179" s="41"/>
      <c r="G179" s="41"/>
      <c r="H179" s="41"/>
      <c r="I179" s="41"/>
      <c r="J179" s="41"/>
      <c r="K179" s="41"/>
      <c r="L179" s="41"/>
      <c r="M179" s="41"/>
      <c r="N179" s="41"/>
      <c r="O179" s="41"/>
      <c r="P179" s="41"/>
    </row>
    <row r="180" spans="1:16" x14ac:dyDescent="0.2">
      <c r="A180" s="41"/>
      <c r="B180" s="41"/>
      <c r="C180" s="41"/>
      <c r="D180" s="41"/>
      <c r="E180" s="41"/>
      <c r="F180" s="41"/>
      <c r="G180" s="41"/>
      <c r="H180" s="41"/>
      <c r="I180" s="41"/>
      <c r="J180" s="41"/>
      <c r="K180" s="41"/>
      <c r="L180" s="41"/>
      <c r="M180" s="41"/>
      <c r="N180" s="41"/>
      <c r="O180" s="41"/>
      <c r="P180" s="41"/>
    </row>
    <row r="181" spans="1:16" x14ac:dyDescent="0.2">
      <c r="A181" s="41"/>
      <c r="B181" s="41"/>
      <c r="C181" s="41"/>
      <c r="D181" s="41"/>
      <c r="E181" s="41"/>
      <c r="F181" s="41"/>
      <c r="G181" s="41"/>
      <c r="H181" s="41"/>
      <c r="I181" s="41"/>
      <c r="J181" s="41"/>
      <c r="K181" s="41"/>
      <c r="L181" s="41"/>
      <c r="M181" s="41"/>
      <c r="N181" s="41"/>
      <c r="O181" s="41"/>
      <c r="P181" s="41"/>
    </row>
    <row r="182" spans="1:16" x14ac:dyDescent="0.2">
      <c r="A182" s="41"/>
      <c r="B182" s="41"/>
      <c r="C182" s="41"/>
      <c r="D182" s="41"/>
      <c r="E182" s="41"/>
      <c r="F182" s="41"/>
      <c r="G182" s="41"/>
      <c r="H182" s="41"/>
      <c r="I182" s="41"/>
      <c r="J182" s="41"/>
      <c r="K182" s="41"/>
      <c r="L182" s="41"/>
      <c r="M182" s="41"/>
      <c r="N182" s="41"/>
      <c r="O182" s="41"/>
      <c r="P182" s="41"/>
    </row>
    <row r="183" spans="1:16" x14ac:dyDescent="0.2">
      <c r="A183" s="41"/>
      <c r="B183" s="41"/>
      <c r="C183" s="41"/>
      <c r="D183" s="41"/>
      <c r="E183" s="41"/>
      <c r="F183" s="41"/>
      <c r="G183" s="41"/>
      <c r="H183" s="41"/>
      <c r="I183" s="41"/>
      <c r="J183" s="41"/>
      <c r="K183" s="41"/>
      <c r="L183" s="41"/>
      <c r="M183" s="41"/>
      <c r="N183" s="41"/>
      <c r="O183" s="41"/>
      <c r="P183" s="41"/>
    </row>
    <row r="184" spans="1:16" x14ac:dyDescent="0.2">
      <c r="A184" s="41"/>
      <c r="B184" s="41"/>
      <c r="C184" s="41"/>
      <c r="D184" s="41"/>
      <c r="E184" s="41"/>
      <c r="F184" s="41"/>
      <c r="G184" s="41"/>
      <c r="H184" s="41"/>
      <c r="I184" s="41"/>
      <c r="J184" s="41"/>
      <c r="K184" s="41"/>
      <c r="L184" s="41"/>
      <c r="M184" s="41"/>
      <c r="N184" s="41"/>
      <c r="O184" s="41"/>
      <c r="P184" s="41"/>
    </row>
    <row r="185" spans="1:16" x14ac:dyDescent="0.2">
      <c r="A185" s="41"/>
      <c r="B185" s="41"/>
      <c r="C185" s="41"/>
      <c r="D185" s="41"/>
      <c r="E185" s="41"/>
      <c r="F185" s="41"/>
      <c r="G185" s="41"/>
      <c r="H185" s="41"/>
      <c r="I185" s="41"/>
      <c r="J185" s="41"/>
      <c r="K185" s="41"/>
      <c r="L185" s="41"/>
      <c r="M185" s="41"/>
      <c r="N185" s="41"/>
      <c r="O185" s="41"/>
      <c r="P185" s="41"/>
    </row>
    <row r="186" spans="1:16" x14ac:dyDescent="0.2">
      <c r="A186" s="41"/>
      <c r="B186" s="41"/>
      <c r="C186" s="41"/>
      <c r="D186" s="41"/>
      <c r="E186" s="41"/>
      <c r="F186" s="41"/>
      <c r="G186" s="41"/>
      <c r="H186" s="41"/>
      <c r="I186" s="41"/>
      <c r="J186" s="41"/>
      <c r="K186" s="41"/>
      <c r="L186" s="41"/>
      <c r="M186" s="41"/>
      <c r="N186" s="41"/>
      <c r="O186" s="41"/>
      <c r="P186" s="41"/>
    </row>
    <row r="187" spans="1:16" x14ac:dyDescent="0.2">
      <c r="A187" s="41"/>
      <c r="B187" s="41"/>
      <c r="C187" s="41"/>
      <c r="D187" s="41"/>
      <c r="E187" s="41"/>
      <c r="F187" s="41"/>
      <c r="G187" s="41"/>
      <c r="H187" s="41"/>
      <c r="I187" s="41"/>
      <c r="J187" s="41"/>
      <c r="K187" s="41"/>
      <c r="L187" s="41"/>
      <c r="M187" s="41"/>
      <c r="N187" s="41"/>
      <c r="O187" s="41"/>
      <c r="P187" s="41"/>
    </row>
    <row r="188" spans="1:16" x14ac:dyDescent="0.2">
      <c r="A188" s="41"/>
      <c r="B188" s="41"/>
      <c r="C188" s="41"/>
      <c r="D188" s="41"/>
      <c r="E188" s="41"/>
      <c r="F188" s="41"/>
      <c r="G188" s="41"/>
      <c r="H188" s="41"/>
      <c r="I188" s="41"/>
      <c r="J188" s="41"/>
      <c r="K188" s="41"/>
      <c r="L188" s="41"/>
      <c r="M188" s="41"/>
      <c r="N188" s="41"/>
      <c r="O188" s="41"/>
      <c r="P188" s="41"/>
    </row>
    <row r="189" spans="1:16" x14ac:dyDescent="0.2">
      <c r="A189" s="41"/>
      <c r="B189" s="41"/>
      <c r="C189" s="41"/>
      <c r="D189" s="41"/>
      <c r="E189" s="41"/>
      <c r="F189" s="41"/>
      <c r="G189" s="41"/>
      <c r="H189" s="41"/>
      <c r="I189" s="41"/>
      <c r="J189" s="41"/>
      <c r="K189" s="41"/>
      <c r="L189" s="41"/>
      <c r="M189" s="41"/>
      <c r="N189" s="41"/>
      <c r="O189" s="41"/>
      <c r="P189" s="41"/>
    </row>
    <row r="190" spans="1:16" x14ac:dyDescent="0.2">
      <c r="A190" s="41"/>
      <c r="B190" s="41"/>
      <c r="C190" s="41"/>
      <c r="D190" s="41"/>
      <c r="E190" s="41"/>
      <c r="F190" s="41"/>
      <c r="G190" s="41"/>
      <c r="H190" s="41"/>
      <c r="I190" s="41"/>
      <c r="J190" s="41"/>
      <c r="K190" s="41"/>
      <c r="L190" s="41"/>
      <c r="M190" s="41"/>
      <c r="N190" s="41"/>
      <c r="O190" s="41"/>
      <c r="P190" s="41"/>
    </row>
    <row r="191" spans="1:16" x14ac:dyDescent="0.2">
      <c r="A191" s="41"/>
      <c r="B191" s="41"/>
      <c r="C191" s="41"/>
      <c r="D191" s="41"/>
      <c r="E191" s="41"/>
      <c r="F191" s="41"/>
      <c r="G191" s="41"/>
      <c r="H191" s="41"/>
      <c r="I191" s="41"/>
      <c r="J191" s="41"/>
      <c r="K191" s="41"/>
      <c r="L191" s="41"/>
      <c r="M191" s="41"/>
      <c r="N191" s="41"/>
      <c r="O191" s="41"/>
      <c r="P191" s="41"/>
    </row>
    <row r="192" spans="1:16" x14ac:dyDescent="0.2">
      <c r="A192" s="41"/>
      <c r="B192" s="41"/>
      <c r="C192" s="41"/>
      <c r="D192" s="41"/>
      <c r="E192" s="41"/>
      <c r="F192" s="41"/>
      <c r="G192" s="41"/>
      <c r="H192" s="41"/>
      <c r="I192" s="41"/>
      <c r="J192" s="41"/>
      <c r="K192" s="41"/>
      <c r="L192" s="41"/>
      <c r="M192" s="41"/>
      <c r="N192" s="41"/>
      <c r="O192" s="41"/>
      <c r="P192" s="41"/>
    </row>
    <row r="193" spans="1:16" x14ac:dyDescent="0.2">
      <c r="A193" s="41"/>
      <c r="B193" s="41"/>
      <c r="C193" s="41"/>
      <c r="D193" s="41"/>
      <c r="E193" s="41"/>
      <c r="F193" s="41"/>
      <c r="G193" s="41"/>
      <c r="H193" s="41"/>
      <c r="I193" s="41"/>
      <c r="J193" s="41"/>
      <c r="K193" s="41"/>
      <c r="L193" s="41"/>
      <c r="M193" s="41"/>
      <c r="N193" s="41"/>
      <c r="O193" s="41"/>
      <c r="P193" s="41"/>
    </row>
    <row r="194" spans="1:16" x14ac:dyDescent="0.2">
      <c r="A194" s="41"/>
      <c r="B194" s="41"/>
      <c r="C194" s="41"/>
      <c r="D194" s="41"/>
      <c r="E194" s="41"/>
      <c r="F194" s="41"/>
      <c r="G194" s="41"/>
      <c r="H194" s="41"/>
      <c r="I194" s="41"/>
      <c r="J194" s="41"/>
      <c r="K194" s="41"/>
      <c r="L194" s="41"/>
      <c r="M194" s="41"/>
      <c r="N194" s="41"/>
      <c r="O194" s="41"/>
      <c r="P194" s="41"/>
    </row>
    <row r="195" spans="1:16" x14ac:dyDescent="0.2">
      <c r="A195" s="41"/>
      <c r="B195" s="41"/>
      <c r="C195" s="41"/>
      <c r="D195" s="41"/>
      <c r="E195" s="41"/>
      <c r="F195" s="41"/>
      <c r="G195" s="41"/>
      <c r="H195" s="41"/>
      <c r="I195" s="41"/>
      <c r="J195" s="41"/>
      <c r="K195" s="41"/>
      <c r="L195" s="41"/>
      <c r="M195" s="41"/>
      <c r="N195" s="41"/>
      <c r="O195" s="41"/>
      <c r="P195" s="41"/>
    </row>
    <row r="196" spans="1:16" x14ac:dyDescent="0.2">
      <c r="A196" s="41"/>
      <c r="B196" s="41"/>
      <c r="C196" s="41"/>
      <c r="D196" s="41"/>
      <c r="E196" s="41"/>
      <c r="F196" s="41"/>
      <c r="G196" s="41"/>
      <c r="H196" s="41"/>
      <c r="I196" s="41"/>
      <c r="J196" s="41"/>
      <c r="K196" s="41"/>
      <c r="L196" s="41"/>
      <c r="M196" s="41"/>
      <c r="N196" s="41"/>
      <c r="O196" s="41"/>
      <c r="P196" s="41"/>
    </row>
    <row r="197" spans="1:16" x14ac:dyDescent="0.2">
      <c r="A197" s="41"/>
      <c r="B197" s="41"/>
      <c r="C197" s="41"/>
      <c r="D197" s="41"/>
      <c r="E197" s="41"/>
      <c r="F197" s="41"/>
      <c r="G197" s="41"/>
      <c r="H197" s="41"/>
      <c r="I197" s="41"/>
      <c r="J197" s="41"/>
      <c r="K197" s="41"/>
      <c r="L197" s="41"/>
      <c r="M197" s="41"/>
      <c r="N197" s="41"/>
      <c r="O197" s="41"/>
      <c r="P197" s="41"/>
    </row>
    <row r="198" spans="1:16" x14ac:dyDescent="0.2">
      <c r="A198" s="41"/>
      <c r="B198" s="41"/>
      <c r="C198" s="41"/>
      <c r="D198" s="41"/>
      <c r="E198" s="41"/>
      <c r="F198" s="41"/>
      <c r="G198" s="41"/>
      <c r="H198" s="41"/>
      <c r="I198" s="41"/>
      <c r="J198" s="41"/>
      <c r="K198" s="41"/>
      <c r="L198" s="41"/>
      <c r="M198" s="41"/>
      <c r="N198" s="41"/>
      <c r="O198" s="41"/>
      <c r="P198" s="41"/>
    </row>
    <row r="199" spans="1:16" x14ac:dyDescent="0.2">
      <c r="A199" s="41"/>
      <c r="B199" s="41"/>
      <c r="C199" s="41"/>
      <c r="D199" s="41"/>
      <c r="E199" s="41"/>
      <c r="F199" s="41"/>
      <c r="G199" s="41"/>
      <c r="H199" s="41"/>
      <c r="I199" s="41"/>
      <c r="J199" s="41"/>
      <c r="K199" s="41"/>
      <c r="L199" s="41"/>
      <c r="M199" s="41"/>
      <c r="N199" s="41"/>
      <c r="O199" s="41"/>
      <c r="P199" s="41"/>
    </row>
    <row r="200" spans="1:16" x14ac:dyDescent="0.2">
      <c r="A200" s="41"/>
      <c r="B200" s="41"/>
      <c r="C200" s="41"/>
      <c r="D200" s="41"/>
      <c r="E200" s="41"/>
      <c r="F200" s="41"/>
      <c r="G200" s="41"/>
      <c r="H200" s="41"/>
      <c r="I200" s="41"/>
      <c r="J200" s="41"/>
      <c r="K200" s="41"/>
      <c r="L200" s="41"/>
      <c r="M200" s="41"/>
      <c r="N200" s="41"/>
      <c r="O200" s="41"/>
      <c r="P200" s="41"/>
    </row>
    <row r="201" spans="1:16" x14ac:dyDescent="0.2">
      <c r="A201" s="41"/>
      <c r="B201" s="41"/>
      <c r="C201" s="41"/>
      <c r="D201" s="41"/>
      <c r="E201" s="41"/>
      <c r="F201" s="41"/>
      <c r="G201" s="41"/>
      <c r="H201" s="41"/>
      <c r="I201" s="41"/>
      <c r="J201" s="41"/>
      <c r="K201" s="41"/>
      <c r="L201" s="41"/>
      <c r="M201" s="41"/>
      <c r="N201" s="41"/>
      <c r="O201" s="41"/>
      <c r="P201" s="41"/>
    </row>
    <row r="202" spans="1:16" x14ac:dyDescent="0.2">
      <c r="A202" s="41"/>
      <c r="B202" s="41"/>
      <c r="C202" s="41"/>
      <c r="D202" s="41"/>
      <c r="E202" s="41"/>
      <c r="F202" s="41"/>
      <c r="G202" s="41"/>
      <c r="H202" s="41"/>
      <c r="I202" s="41"/>
      <c r="J202" s="41"/>
      <c r="K202" s="41"/>
      <c r="L202" s="41"/>
      <c r="M202" s="41"/>
      <c r="N202" s="41"/>
      <c r="O202" s="41"/>
      <c r="P202" s="41"/>
    </row>
    <row r="203" spans="1:16" x14ac:dyDescent="0.2">
      <c r="A203" s="41"/>
      <c r="B203" s="41"/>
      <c r="C203" s="41"/>
      <c r="D203" s="41"/>
      <c r="E203" s="41"/>
      <c r="F203" s="41"/>
      <c r="G203" s="41"/>
      <c r="H203" s="41"/>
      <c r="I203" s="41"/>
      <c r="J203" s="41"/>
      <c r="K203" s="41"/>
      <c r="L203" s="41"/>
      <c r="M203" s="41"/>
      <c r="N203" s="41"/>
      <c r="O203" s="41"/>
      <c r="P203" s="41"/>
    </row>
    <row r="204" spans="1:16" x14ac:dyDescent="0.2">
      <c r="A204" s="41"/>
      <c r="B204" s="41"/>
      <c r="C204" s="41"/>
      <c r="D204" s="41"/>
      <c r="E204" s="41"/>
      <c r="F204" s="41"/>
      <c r="G204" s="41"/>
      <c r="H204" s="41"/>
      <c r="I204" s="41"/>
      <c r="J204" s="41"/>
      <c r="K204" s="41"/>
      <c r="L204" s="41"/>
      <c r="M204" s="41"/>
      <c r="N204" s="41"/>
      <c r="O204" s="41"/>
      <c r="P204" s="41"/>
    </row>
    <row r="205" spans="1:16" x14ac:dyDescent="0.2">
      <c r="A205" s="41"/>
      <c r="B205" s="41"/>
      <c r="C205" s="41"/>
      <c r="D205" s="41"/>
      <c r="E205" s="41"/>
      <c r="F205" s="41"/>
      <c r="G205" s="41"/>
      <c r="H205" s="41"/>
      <c r="I205" s="41"/>
      <c r="J205" s="41"/>
      <c r="K205" s="41"/>
      <c r="L205" s="41"/>
      <c r="M205" s="41"/>
      <c r="N205" s="41"/>
      <c r="O205" s="41"/>
      <c r="P205" s="41"/>
    </row>
    <row r="206" spans="1:16" x14ac:dyDescent="0.2">
      <c r="A206" s="41"/>
      <c r="B206" s="41"/>
      <c r="C206" s="41"/>
      <c r="D206" s="41"/>
      <c r="E206" s="41"/>
      <c r="F206" s="41"/>
      <c r="G206" s="41"/>
      <c r="H206" s="41"/>
      <c r="I206" s="41"/>
      <c r="J206" s="41"/>
      <c r="K206" s="41"/>
      <c r="L206" s="41"/>
      <c r="M206" s="41"/>
      <c r="N206" s="41"/>
      <c r="O206" s="41"/>
      <c r="P206" s="41"/>
    </row>
    <row r="207" spans="1:16" x14ac:dyDescent="0.2">
      <c r="A207" s="41"/>
      <c r="B207" s="41"/>
      <c r="C207" s="41"/>
      <c r="D207" s="41"/>
      <c r="E207" s="41"/>
      <c r="F207" s="41"/>
      <c r="G207" s="41"/>
      <c r="H207" s="41"/>
      <c r="I207" s="41"/>
      <c r="J207" s="41"/>
      <c r="K207" s="41"/>
      <c r="L207" s="41"/>
      <c r="M207" s="41"/>
      <c r="N207" s="41"/>
      <c r="O207" s="41"/>
      <c r="P207" s="41"/>
    </row>
    <row r="208" spans="1:16" x14ac:dyDescent="0.2">
      <c r="A208" s="41"/>
      <c r="B208" s="41"/>
      <c r="C208" s="41"/>
      <c r="D208" s="41"/>
      <c r="E208" s="41"/>
      <c r="F208" s="41"/>
      <c r="G208" s="41"/>
      <c r="H208" s="41"/>
      <c r="I208" s="41"/>
      <c r="J208" s="41"/>
      <c r="K208" s="41"/>
      <c r="L208" s="41"/>
      <c r="M208" s="41"/>
      <c r="N208" s="41"/>
      <c r="O208" s="41"/>
      <c r="P208" s="41"/>
    </row>
    <row r="209" spans="1:16" x14ac:dyDescent="0.2">
      <c r="A209" s="41"/>
      <c r="B209" s="41"/>
      <c r="C209" s="41"/>
      <c r="D209" s="41"/>
      <c r="E209" s="41"/>
      <c r="F209" s="41"/>
      <c r="G209" s="41"/>
      <c r="H209" s="41"/>
      <c r="I209" s="41"/>
      <c r="J209" s="41"/>
      <c r="K209" s="41"/>
      <c r="L209" s="41"/>
      <c r="M209" s="41"/>
      <c r="N209" s="41"/>
      <c r="O209" s="41"/>
      <c r="P209" s="41"/>
    </row>
    <row r="210" spans="1:16" x14ac:dyDescent="0.2">
      <c r="A210" s="41"/>
      <c r="B210" s="41"/>
      <c r="C210" s="41"/>
      <c r="D210" s="41"/>
      <c r="E210" s="41"/>
      <c r="F210" s="41"/>
      <c r="G210" s="41"/>
      <c r="H210" s="41"/>
      <c r="I210" s="41"/>
      <c r="J210" s="41"/>
      <c r="K210" s="41"/>
      <c r="L210" s="41"/>
      <c r="M210" s="41"/>
      <c r="N210" s="41"/>
      <c r="O210" s="41"/>
      <c r="P210" s="41"/>
    </row>
    <row r="211" spans="1:16" x14ac:dyDescent="0.2">
      <c r="A211" s="41"/>
      <c r="B211" s="41"/>
      <c r="C211" s="41"/>
      <c r="D211" s="41"/>
      <c r="E211" s="41"/>
      <c r="F211" s="41"/>
      <c r="G211" s="41"/>
      <c r="H211" s="41"/>
      <c r="I211" s="41"/>
      <c r="J211" s="41"/>
      <c r="K211" s="41"/>
      <c r="L211" s="41"/>
      <c r="M211" s="41"/>
      <c r="N211" s="41"/>
      <c r="O211" s="41"/>
      <c r="P211" s="41"/>
    </row>
    <row r="212" spans="1:16" x14ac:dyDescent="0.2">
      <c r="A212" s="41"/>
      <c r="B212" s="41"/>
      <c r="C212" s="41"/>
      <c r="D212" s="41"/>
      <c r="E212" s="41"/>
      <c r="F212" s="41"/>
      <c r="G212" s="41"/>
      <c r="H212" s="41"/>
      <c r="I212" s="41"/>
      <c r="J212" s="41"/>
      <c r="K212" s="41"/>
      <c r="L212" s="41"/>
      <c r="M212" s="41"/>
      <c r="N212" s="41"/>
      <c r="O212" s="41"/>
      <c r="P212" s="41"/>
    </row>
    <row r="213" spans="1:16" x14ac:dyDescent="0.2">
      <c r="A213" s="41"/>
      <c r="B213" s="41"/>
      <c r="C213" s="41"/>
      <c r="D213" s="41"/>
      <c r="E213" s="41"/>
      <c r="F213" s="41"/>
      <c r="G213" s="41"/>
      <c r="H213" s="41"/>
      <c r="I213" s="41"/>
      <c r="J213" s="41"/>
      <c r="K213" s="41"/>
      <c r="L213" s="41"/>
      <c r="M213" s="41"/>
      <c r="N213" s="41"/>
      <c r="O213" s="41"/>
      <c r="P213" s="41"/>
    </row>
    <row r="214" spans="1:16" x14ac:dyDescent="0.2">
      <c r="A214" s="41"/>
      <c r="B214" s="41"/>
      <c r="C214" s="41"/>
      <c r="D214" s="41"/>
      <c r="E214" s="41"/>
      <c r="F214" s="41"/>
      <c r="G214" s="41"/>
      <c r="H214" s="41"/>
      <c r="I214" s="41"/>
      <c r="J214" s="41"/>
      <c r="K214" s="41"/>
      <c r="L214" s="41"/>
      <c r="M214" s="41"/>
      <c r="N214" s="41"/>
      <c r="O214" s="41"/>
      <c r="P214" s="41"/>
    </row>
    <row r="215" spans="1:16" x14ac:dyDescent="0.2">
      <c r="A215" s="41"/>
      <c r="B215" s="41"/>
      <c r="C215" s="41"/>
      <c r="D215" s="41"/>
      <c r="E215" s="41"/>
      <c r="F215" s="41"/>
      <c r="G215" s="41"/>
      <c r="H215" s="41"/>
      <c r="I215" s="41"/>
      <c r="J215" s="41"/>
      <c r="K215" s="41"/>
      <c r="L215" s="41"/>
      <c r="M215" s="41"/>
      <c r="N215" s="41"/>
      <c r="O215" s="41"/>
      <c r="P215" s="41"/>
    </row>
    <row r="216" spans="1:16" x14ac:dyDescent="0.2">
      <c r="A216" s="41"/>
      <c r="B216" s="41"/>
      <c r="C216" s="41"/>
      <c r="D216" s="41"/>
      <c r="E216" s="41"/>
      <c r="F216" s="41"/>
      <c r="G216" s="41"/>
      <c r="H216" s="41"/>
      <c r="I216" s="41"/>
      <c r="J216" s="41"/>
      <c r="K216" s="41"/>
      <c r="L216" s="41"/>
      <c r="M216" s="41"/>
      <c r="N216" s="41"/>
      <c r="O216" s="41"/>
      <c r="P216" s="41"/>
    </row>
    <row r="217" spans="1:16" x14ac:dyDescent="0.2">
      <c r="A217" s="41"/>
      <c r="B217" s="41"/>
      <c r="C217" s="41"/>
      <c r="D217" s="41"/>
      <c r="E217" s="41"/>
      <c r="F217" s="41"/>
      <c r="G217" s="41"/>
      <c r="H217" s="41"/>
      <c r="I217" s="41"/>
      <c r="J217" s="41"/>
      <c r="K217" s="41"/>
      <c r="L217" s="41"/>
      <c r="M217" s="41"/>
      <c r="N217" s="41"/>
      <c r="O217" s="41"/>
      <c r="P217" s="41"/>
    </row>
    <row r="218" spans="1:16" x14ac:dyDescent="0.2">
      <c r="A218" s="41"/>
      <c r="B218" s="41"/>
      <c r="C218" s="41"/>
      <c r="D218" s="41"/>
      <c r="E218" s="41"/>
      <c r="F218" s="41"/>
      <c r="G218" s="41"/>
      <c r="H218" s="41"/>
      <c r="I218" s="41"/>
      <c r="J218" s="41"/>
      <c r="K218" s="41"/>
      <c r="L218" s="41"/>
      <c r="M218" s="41"/>
      <c r="N218" s="41"/>
      <c r="O218" s="41"/>
      <c r="P218" s="41"/>
    </row>
  </sheetData>
  <pageMargins left="0.25" right="0.25" top="0.75" bottom="0.75" header="0.3" footer="0.3"/>
  <pageSetup paperSize="9" scale="88" fitToHeight="3" orientation="portrait" horizontalDpi="0" verticalDpi="0"/>
  <rowBreaks count="2" manualBreakCount="2">
    <brk id="57" max="10" man="1"/>
    <brk id="112" max="10"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E5A0-CF04-478B-84CF-868E2C0B8645}">
  <sheetPr>
    <tabColor rgb="FF00B050"/>
  </sheetPr>
  <dimension ref="A1:B81"/>
  <sheetViews>
    <sheetView workbookViewId="0">
      <selection sqref="A1:B1"/>
    </sheetView>
  </sheetViews>
  <sheetFormatPr baseColWidth="10" defaultColWidth="8.83203125" defaultRowHeight="15" x14ac:dyDescent="0.2"/>
  <cols>
    <col min="1" max="1" width="31.5" customWidth="1"/>
    <col min="2" max="2" width="16.83203125" customWidth="1"/>
    <col min="5" max="5" width="30.5" customWidth="1"/>
  </cols>
  <sheetData>
    <row r="1" spans="1:2" ht="28.5" customHeight="1" thickBot="1" x14ac:dyDescent="0.3">
      <c r="A1" s="328" t="s">
        <v>83</v>
      </c>
      <c r="B1" s="329"/>
    </row>
    <row r="2" spans="1:2" ht="28.5" customHeight="1" thickBot="1" x14ac:dyDescent="0.3">
      <c r="A2" s="328" t="s">
        <v>123</v>
      </c>
      <c r="B2" s="329"/>
    </row>
    <row r="3" spans="1:2" ht="16" thickBot="1" x14ac:dyDescent="0.25">
      <c r="A3" s="45" t="s">
        <v>72</v>
      </c>
      <c r="B3" s="46" t="s">
        <v>84</v>
      </c>
    </row>
    <row r="4" spans="1:2" x14ac:dyDescent="0.2">
      <c r="A4" s="42" t="s">
        <v>187</v>
      </c>
      <c r="B4" s="47">
        <v>2.7E-2</v>
      </c>
    </row>
    <row r="5" spans="1:2" x14ac:dyDescent="0.2">
      <c r="A5" s="43" t="s">
        <v>243</v>
      </c>
      <c r="B5" s="48">
        <v>0.129</v>
      </c>
    </row>
    <row r="6" spans="1:2" x14ac:dyDescent="0.2">
      <c r="A6" s="43" t="s">
        <v>244</v>
      </c>
      <c r="B6" s="48">
        <v>0.13400000000000001</v>
      </c>
    </row>
    <row r="7" spans="1:2" x14ac:dyDescent="0.2">
      <c r="A7" s="43" t="s">
        <v>245</v>
      </c>
      <c r="B7" s="48">
        <v>0.108</v>
      </c>
    </row>
    <row r="8" spans="1:2" x14ac:dyDescent="0.2">
      <c r="A8" s="43"/>
      <c r="B8" s="48"/>
    </row>
    <row r="9" spans="1:2" x14ac:dyDescent="0.2">
      <c r="A9" s="43"/>
      <c r="B9" s="48"/>
    </row>
    <row r="10" spans="1:2" x14ac:dyDescent="0.2">
      <c r="A10" s="50"/>
      <c r="B10" s="51"/>
    </row>
    <row r="11" spans="1:2" x14ac:dyDescent="0.2">
      <c r="A11" s="50"/>
      <c r="B11" s="51"/>
    </row>
    <row r="12" spans="1:2" ht="16" thickBot="1" x14ac:dyDescent="0.25">
      <c r="A12" s="44"/>
      <c r="B12" s="49"/>
    </row>
    <row r="15" spans="1:2" ht="20" thickBot="1" x14ac:dyDescent="0.3">
      <c r="A15" s="328" t="s">
        <v>83</v>
      </c>
      <c r="B15" s="329"/>
    </row>
    <row r="16" spans="1:2" ht="20" thickBot="1" x14ac:dyDescent="0.3">
      <c r="A16" s="328" t="s">
        <v>124</v>
      </c>
      <c r="B16" s="329"/>
    </row>
    <row r="17" spans="1:2" ht="16" thickBot="1" x14ac:dyDescent="0.25">
      <c r="A17" s="45" t="s">
        <v>72</v>
      </c>
      <c r="B17" s="46" t="s">
        <v>189</v>
      </c>
    </row>
    <row r="18" spans="1:2" x14ac:dyDescent="0.2">
      <c r="A18" s="42" t="s">
        <v>187</v>
      </c>
      <c r="B18" s="47">
        <v>6.6000000000000003E-2</v>
      </c>
    </row>
    <row r="19" spans="1:2" x14ac:dyDescent="0.2">
      <c r="A19" s="43" t="s">
        <v>243</v>
      </c>
      <c r="B19" s="48">
        <v>9.7000000000000003E-2</v>
      </c>
    </row>
    <row r="20" spans="1:2" x14ac:dyDescent="0.2">
      <c r="A20" s="43" t="s">
        <v>244</v>
      </c>
      <c r="B20" s="48">
        <v>0.53100000000000003</v>
      </c>
    </row>
    <row r="21" spans="1:2" x14ac:dyDescent="0.2">
      <c r="A21" s="43" t="s">
        <v>245</v>
      </c>
      <c r="B21" s="48">
        <v>0.33700000000000002</v>
      </c>
    </row>
    <row r="22" spans="1:2" x14ac:dyDescent="0.2">
      <c r="A22" s="43"/>
      <c r="B22" s="48"/>
    </row>
    <row r="23" spans="1:2" x14ac:dyDescent="0.2">
      <c r="A23" s="43"/>
      <c r="B23" s="48"/>
    </row>
    <row r="24" spans="1:2" x14ac:dyDescent="0.2">
      <c r="A24" s="50"/>
      <c r="B24" s="51"/>
    </row>
    <row r="25" spans="1:2" x14ac:dyDescent="0.2">
      <c r="A25" s="50"/>
      <c r="B25" s="51"/>
    </row>
    <row r="26" spans="1:2" ht="16" thickBot="1" x14ac:dyDescent="0.25">
      <c r="A26" s="44"/>
      <c r="B26" s="49"/>
    </row>
    <row r="29" spans="1:2" ht="20" thickBot="1" x14ac:dyDescent="0.3">
      <c r="A29" s="328" t="s">
        <v>83</v>
      </c>
      <c r="B29" s="329"/>
    </row>
    <row r="30" spans="1:2" ht="20" thickBot="1" x14ac:dyDescent="0.3">
      <c r="A30" s="328" t="s">
        <v>246</v>
      </c>
      <c r="B30" s="329"/>
    </row>
    <row r="31" spans="1:2" ht="16" thickBot="1" x14ac:dyDescent="0.25">
      <c r="A31" s="45" t="s">
        <v>72</v>
      </c>
      <c r="B31" s="46" t="s">
        <v>191</v>
      </c>
    </row>
    <row r="32" spans="1:2" x14ac:dyDescent="0.2">
      <c r="A32" s="42" t="s">
        <v>187</v>
      </c>
      <c r="B32" s="47">
        <v>3.5000000000000003E-2</v>
      </c>
    </row>
    <row r="33" spans="1:2" x14ac:dyDescent="0.2">
      <c r="A33" s="43" t="s">
        <v>243</v>
      </c>
      <c r="B33" s="48">
        <v>6.9000000000000006E-2</v>
      </c>
    </row>
    <row r="34" spans="1:2" x14ac:dyDescent="0.2">
      <c r="A34" s="43" t="s">
        <v>244</v>
      </c>
      <c r="B34" s="48">
        <v>0.47399999999999998</v>
      </c>
    </row>
    <row r="35" spans="1:2" x14ac:dyDescent="0.2">
      <c r="A35" s="43" t="s">
        <v>245</v>
      </c>
      <c r="B35" s="48">
        <v>0.28399999999999997</v>
      </c>
    </row>
    <row r="36" spans="1:2" x14ac:dyDescent="0.2">
      <c r="A36" s="43"/>
      <c r="B36" s="48"/>
    </row>
    <row r="37" spans="1:2" x14ac:dyDescent="0.2">
      <c r="A37" s="43"/>
      <c r="B37" s="48"/>
    </row>
    <row r="38" spans="1:2" x14ac:dyDescent="0.2">
      <c r="A38" s="50"/>
      <c r="B38" s="51"/>
    </row>
    <row r="39" spans="1:2" x14ac:dyDescent="0.2">
      <c r="A39" s="50"/>
      <c r="B39" s="51"/>
    </row>
    <row r="40" spans="1:2" ht="16" thickBot="1" x14ac:dyDescent="0.25">
      <c r="A40" s="44"/>
      <c r="B40" s="49"/>
    </row>
    <row r="42" spans="1:2" ht="20" thickBot="1" x14ac:dyDescent="0.3">
      <c r="A42" s="328" t="s">
        <v>83</v>
      </c>
      <c r="B42" s="329"/>
    </row>
    <row r="43" spans="1:2" ht="20" thickBot="1" x14ac:dyDescent="0.3">
      <c r="A43" s="328" t="s">
        <v>125</v>
      </c>
      <c r="B43" s="329"/>
    </row>
    <row r="44" spans="1:2" ht="16" thickBot="1" x14ac:dyDescent="0.25">
      <c r="A44" s="45" t="s">
        <v>72</v>
      </c>
      <c r="B44" s="46" t="s">
        <v>186</v>
      </c>
    </row>
    <row r="45" spans="1:2" x14ac:dyDescent="0.2">
      <c r="A45" s="42" t="s">
        <v>187</v>
      </c>
      <c r="B45" s="47">
        <v>0.26500000000000001</v>
      </c>
    </row>
    <row r="46" spans="1:2" x14ac:dyDescent="0.2">
      <c r="A46" s="43" t="s">
        <v>243</v>
      </c>
      <c r="B46" s="48">
        <v>0.41599999999999998</v>
      </c>
    </row>
    <row r="47" spans="1:2" x14ac:dyDescent="0.2">
      <c r="A47" s="43" t="s">
        <v>244</v>
      </c>
      <c r="B47" s="48">
        <v>0.82</v>
      </c>
    </row>
    <row r="48" spans="1:2" x14ac:dyDescent="0.2">
      <c r="A48" s="43" t="s">
        <v>245</v>
      </c>
      <c r="B48" s="48">
        <v>0.59199999999999997</v>
      </c>
    </row>
    <row r="49" spans="1:2" x14ac:dyDescent="0.2">
      <c r="A49" s="43"/>
      <c r="B49" s="48"/>
    </row>
    <row r="50" spans="1:2" x14ac:dyDescent="0.2">
      <c r="A50" s="43"/>
      <c r="B50" s="48"/>
    </row>
    <row r="51" spans="1:2" x14ac:dyDescent="0.2">
      <c r="A51" s="50"/>
      <c r="B51" s="51"/>
    </row>
    <row r="52" spans="1:2" x14ac:dyDescent="0.2">
      <c r="A52" s="50"/>
      <c r="B52" s="51"/>
    </row>
    <row r="53" spans="1:2" ht="16" thickBot="1" x14ac:dyDescent="0.25">
      <c r="A53" s="44"/>
      <c r="B53" s="49"/>
    </row>
    <row r="56" spans="1:2" ht="20" thickBot="1" x14ac:dyDescent="0.3">
      <c r="A56" s="227" t="s">
        <v>83</v>
      </c>
      <c r="B56" s="228"/>
    </row>
    <row r="57" spans="1:2" ht="20" thickBot="1" x14ac:dyDescent="0.3">
      <c r="A57" s="227" t="s">
        <v>275</v>
      </c>
      <c r="B57" s="228"/>
    </row>
    <row r="58" spans="1:2" ht="16" thickBot="1" x14ac:dyDescent="0.25">
      <c r="A58" s="45" t="s">
        <v>72</v>
      </c>
      <c r="B58" s="46" t="s">
        <v>84</v>
      </c>
    </row>
    <row r="59" spans="1:2" x14ac:dyDescent="0.2">
      <c r="A59" s="42" t="s">
        <v>187</v>
      </c>
      <c r="B59" s="47">
        <v>0.86599999999999999</v>
      </c>
    </row>
    <row r="60" spans="1:2" x14ac:dyDescent="0.2">
      <c r="A60" s="43" t="s">
        <v>243</v>
      </c>
      <c r="B60" s="48">
        <v>1.482</v>
      </c>
    </row>
    <row r="61" spans="1:2" x14ac:dyDescent="0.2">
      <c r="A61" s="43" t="s">
        <v>244</v>
      </c>
      <c r="B61" s="48">
        <v>3.6869999999999998</v>
      </c>
    </row>
    <row r="62" spans="1:2" x14ac:dyDescent="0.2">
      <c r="A62" s="43" t="s">
        <v>245</v>
      </c>
      <c r="B62" s="48">
        <v>2.4889999999999999</v>
      </c>
    </row>
    <row r="63" spans="1:2" x14ac:dyDescent="0.2">
      <c r="A63" s="43"/>
      <c r="B63" s="48"/>
    </row>
    <row r="64" spans="1:2" x14ac:dyDescent="0.2">
      <c r="A64" s="43"/>
      <c r="B64" s="48"/>
    </row>
    <row r="65" spans="1:2" x14ac:dyDescent="0.2">
      <c r="A65" s="50"/>
      <c r="B65" s="51"/>
    </row>
    <row r="66" spans="1:2" x14ac:dyDescent="0.2">
      <c r="A66" s="50"/>
      <c r="B66" s="51"/>
    </row>
    <row r="67" spans="1:2" ht="16" thickBot="1" x14ac:dyDescent="0.25">
      <c r="A67" s="44"/>
      <c r="B67" s="49"/>
    </row>
    <row r="70" spans="1:2" ht="20" thickBot="1" x14ac:dyDescent="0.3">
      <c r="A70" s="227" t="s">
        <v>83</v>
      </c>
      <c r="B70" s="228"/>
    </row>
    <row r="71" spans="1:2" ht="20" thickBot="1" x14ac:dyDescent="0.3">
      <c r="A71" s="227" t="s">
        <v>188</v>
      </c>
      <c r="B71" s="228"/>
    </row>
    <row r="72" spans="1:2" ht="16" thickBot="1" x14ac:dyDescent="0.25">
      <c r="A72" s="45" t="s">
        <v>72</v>
      </c>
      <c r="B72" s="46" t="s">
        <v>84</v>
      </c>
    </row>
    <row r="73" spans="1:2" x14ac:dyDescent="0.2">
      <c r="A73" s="42"/>
      <c r="B73" s="47"/>
    </row>
    <row r="74" spans="1:2" x14ac:dyDescent="0.2">
      <c r="A74" s="43"/>
      <c r="B74" s="48"/>
    </row>
    <row r="75" spans="1:2" x14ac:dyDescent="0.2">
      <c r="A75" s="43"/>
      <c r="B75" s="48"/>
    </row>
    <row r="76" spans="1:2" x14ac:dyDescent="0.2">
      <c r="A76" s="43"/>
      <c r="B76" s="48"/>
    </row>
    <row r="77" spans="1:2" x14ac:dyDescent="0.2">
      <c r="A77" s="43"/>
      <c r="B77" s="48"/>
    </row>
    <row r="78" spans="1:2" x14ac:dyDescent="0.2">
      <c r="A78" s="43"/>
      <c r="B78" s="48"/>
    </row>
    <row r="79" spans="1:2" x14ac:dyDescent="0.2">
      <c r="A79" s="50"/>
      <c r="B79" s="51"/>
    </row>
    <row r="80" spans="1:2" x14ac:dyDescent="0.2">
      <c r="A80" s="50"/>
      <c r="B80" s="51"/>
    </row>
    <row r="81" spans="1:2" ht="16" thickBot="1" x14ac:dyDescent="0.25">
      <c r="A81" s="44"/>
      <c r="B81" s="49"/>
    </row>
  </sheetData>
  <mergeCells count="8">
    <mergeCell ref="A42:B42"/>
    <mergeCell ref="A43:B43"/>
    <mergeCell ref="A29:B29"/>
    <mergeCell ref="A30:B30"/>
    <mergeCell ref="A1:B1"/>
    <mergeCell ref="A2:B2"/>
    <mergeCell ref="A15:B15"/>
    <mergeCell ref="A16:B16"/>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j X J j U m q C F S m i A A A A 9 Q A A A B I A H A B D b 2 5 m a W c v U G F j a 2 F n Z S 5 4 b W w g o h g A K K A U A A A A A A A A A A A A A A A A A A A A A A A A A A A A h Y 9 B D o I w F E S v Q r q n L X V D y K f E u J X E x G j c N l C h E T 6 G F s v d X H g k r y B G U X c u Z 9 5 b z N y v N 8 j G t g k u u r e m w 5 R E l J N A Y 9 G V B q u U D O 4 Y x i S T s F H F S V U 6 m G S 0 y W j L l N T O n R P G v P f U L 2 j X V 0 x w H r F D v t 4 W t W 4 V + c j m v x w a t E 5 h o Y m E / W u M F D S O q e D T J G B z B 7 n B L x c T e 9 K f E l Z D 4 4 Z e S 4 3 h c g d s j s D e F + Q D U E s D B B Q A A g A I A I 1 y Y 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c m N S K I p H u A 4 A A A A R A A A A E w A c A E Z v c m 1 1 b G F z L 1 N l Y 3 R p b 2 4 x L m 0 g o h g A K K A U A A A A A A A A A A A A A A A A A A A A A A A A A A A A K 0 5 N L s n M z 1 M I h t C G 1 g B Q S w E C L Q A U A A I A C A C N c m N S a o I V K a I A A A D 1 A A A A E g A A A A A A A A A A A A A A A A A A A A A A Q 2 9 u Z m l n L 1 B h Y 2 t h Z 2 U u e G 1 s U E s B A i 0 A F A A C A A g A j X J j U g / K 6 a u k A A A A 6 Q A A A B M A A A A A A A A A A A A A A A A A 7 g A A A F t D b 2 5 0 Z W 5 0 X 1 R 5 c G V z X S 5 4 b W x Q S w E C L Q A U A A I A C A C N c m N 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3 5 i A Q s i i 0 S + o S M L v / 5 2 s g A A A A A C A A A A A A A Q Z g A A A A E A A C A A A A B W G E 9 j w T f 5 i w k 1 + n R K C N v 6 t b a 1 O L T i N Y B I x 4 W S b P w q b w A A A A A O g A A A A A I A A C A A A A B U j c a D x / w X K L A r 0 a + B 9 o d a / c m w W b j z U y + C t e 0 U W B 3 Q b V A A A A A n h 4 g V q y A 1 + b T Y P E r l W A 5 1 b h 0 M L G L d d 8 o T i g q y w B Q O U w G A s W E g f d d k + U L g 4 q 1 w q u i P 1 / o h i K G B t P K s c n N h 5 3 m 9 y J j 9 u m V Q N X A s V 2 z E n r e 9 B k A A A A A n I 1 t m N V / Y f P b W t l u h O L R e A K 4 c o H 7 3 r T x a i y U g i D d a m O 2 U 8 + T W j r / j f w l 5 X W m Z t W z 9 P m x l 5 r L 5 w f G a Y C n A r u l 6 < / D a t a M a s h u p > 
</file>

<file path=customXml/itemProps1.xml><?xml version="1.0" encoding="utf-8"?>
<ds:datastoreItem xmlns:ds="http://schemas.openxmlformats.org/officeDocument/2006/customXml" ds:itemID="{2584E0BD-2467-4CDB-8562-86AD4CBA2C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Raw</vt:lpstr>
      <vt:lpstr>Single Application Longevity</vt:lpstr>
      <vt:lpstr>Performacne by type charts 2</vt:lpstr>
      <vt:lpstr>performance by type data</vt:lpstr>
      <vt:lpstr>'Data Raw'!Print_Area</vt:lpstr>
      <vt:lpstr>'Performacne by type charts 2'!Print_Area</vt:lpstr>
      <vt:lpstr>'Single Application Longevity'!Print_Area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Jill Seeman | ANC SA</cp:lastModifiedBy>
  <cp:lastPrinted>2024-11-01T06:14:56Z</cp:lastPrinted>
  <dcterms:created xsi:type="dcterms:W3CDTF">2017-09-16T07:37:30Z</dcterms:created>
  <dcterms:modified xsi:type="dcterms:W3CDTF">2024-11-01T06:22:18Z</dcterms:modified>
</cp:coreProperties>
</file>