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userName="Adam Kerin" algorithmName="SHA-512" hashValue="lX/hbjKA8q/09kuHuer5IYbs99llY2sW8+3MoJvnLPRb3TgQ8gwKiJplaF41i2RpIvEET0Rul2WA64GQkwYQYQ==" saltValue="TW/2gn+gCemtPcQATLIN3Q==" spinCount="100000"/>
  <workbookPr codeName="ThisWorkbook"/>
  <mc:AlternateContent xmlns:mc="http://schemas.openxmlformats.org/markup-compatibility/2006">
    <mc:Choice Requires="x15">
      <x15ac:absPath xmlns:x15ac="http://schemas.microsoft.com/office/spreadsheetml/2010/11/ac" url="C:\Users\ark_n\Dropbox\Documents\Zero Friction Cycling\Lube Logic Project\"/>
    </mc:Choice>
  </mc:AlternateContent>
  <xr:revisionPtr revIDLastSave="0" documentId="13_ncr:12001_{3307FEFA-F2A0-4F19-87D8-D368A477BED6}" xr6:coauthVersionLast="47" xr6:coauthVersionMax="47" xr10:uidLastSave="{00000000-0000-0000-0000-000000000000}"/>
  <bookViews>
    <workbookView xWindow="-120" yWindow="-120" windowWidth="38640" windowHeight="21120" xr2:uid="{00000000-000D-0000-FFFF-FFFF00000000}"/>
  </bookViews>
  <sheets>
    <sheet name="Data Raw revamp 1.1" sheetId="24" r:id="rId1"/>
    <sheet name="Single Application Longevity" sheetId="16" r:id="rId2"/>
    <sheet name="Extended Intervals - Key" sheetId="28" r:id="rId3"/>
  </sheets>
  <definedNames>
    <definedName name="_xlnm._FilterDatabase" localSheetId="0" hidden="1">'Data Raw revamp 1.1'!$A$117:$J$178</definedName>
    <definedName name="_xlnm.Print_Area" localSheetId="1">'Single Application Longevity'!$A$1:$I$120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1" i="24" l="1"/>
  <c r="I151" i="24"/>
  <c r="J151" i="24"/>
  <c r="C151" i="24"/>
  <c r="G151" i="24" s="1"/>
  <c r="F133" i="24" l="1"/>
  <c r="J133" i="24" s="1"/>
  <c r="C133" i="24"/>
  <c r="G133" i="24" s="1"/>
  <c r="H133" i="24" l="1"/>
  <c r="I133" i="24"/>
  <c r="J119" i="24" l="1"/>
  <c r="J120" i="24"/>
  <c r="J121" i="24"/>
  <c r="J122" i="24"/>
  <c r="J123" i="24"/>
  <c r="J124" i="24"/>
  <c r="J125" i="24"/>
  <c r="J126" i="24"/>
  <c r="J127" i="24"/>
  <c r="J128" i="24"/>
  <c r="J130" i="24"/>
  <c r="J134" i="24"/>
  <c r="J135" i="24"/>
  <c r="J136" i="24"/>
  <c r="J137" i="24"/>
  <c r="J138" i="24"/>
  <c r="J139" i="24"/>
  <c r="J140" i="24"/>
  <c r="J141" i="24"/>
  <c r="J142" i="24"/>
  <c r="J143" i="24"/>
  <c r="J144" i="24"/>
  <c r="J145" i="24"/>
  <c r="J147" i="24"/>
  <c r="J149" i="24"/>
  <c r="J150" i="24"/>
  <c r="J152" i="24"/>
  <c r="J153" i="24"/>
  <c r="J154" i="24"/>
  <c r="J155" i="24"/>
  <c r="J156" i="24"/>
  <c r="J157" i="24"/>
  <c r="J159" i="24"/>
  <c r="J161" i="24"/>
  <c r="J162" i="24"/>
  <c r="J163" i="24"/>
  <c r="J164" i="24"/>
  <c r="J165" i="24"/>
  <c r="J166" i="24"/>
  <c r="J167" i="24"/>
  <c r="J168" i="24"/>
  <c r="J170" i="24"/>
  <c r="J171" i="24"/>
  <c r="J172" i="24"/>
  <c r="J173" i="24"/>
  <c r="J174" i="24"/>
  <c r="J175" i="24"/>
  <c r="J176" i="24"/>
  <c r="J177" i="24"/>
  <c r="J178" i="24"/>
  <c r="J118" i="24"/>
  <c r="I119" i="24"/>
  <c r="I120" i="24"/>
  <c r="I121" i="24"/>
  <c r="I122" i="24"/>
  <c r="I123" i="24"/>
  <c r="I124" i="24"/>
  <c r="I125" i="24"/>
  <c r="I126" i="24"/>
  <c r="I127" i="24"/>
  <c r="I128" i="24"/>
  <c r="I130" i="24"/>
  <c r="I134" i="24"/>
  <c r="I135" i="24"/>
  <c r="I136" i="24"/>
  <c r="I137" i="24"/>
  <c r="I138" i="24"/>
  <c r="I139" i="24"/>
  <c r="I140" i="24"/>
  <c r="I141" i="24"/>
  <c r="I142" i="24"/>
  <c r="I143" i="24"/>
  <c r="I144" i="24"/>
  <c r="I145" i="24"/>
  <c r="I147" i="24"/>
  <c r="I149" i="24"/>
  <c r="I150" i="24"/>
  <c r="I152" i="24"/>
  <c r="I153" i="24"/>
  <c r="I154" i="24"/>
  <c r="I155" i="24"/>
  <c r="I156" i="24"/>
  <c r="I157" i="24"/>
  <c r="I159" i="24"/>
  <c r="I161" i="24"/>
  <c r="I162" i="24"/>
  <c r="I163" i="24"/>
  <c r="I164" i="24"/>
  <c r="I165" i="24"/>
  <c r="I166" i="24"/>
  <c r="I167" i="24"/>
  <c r="I168" i="24"/>
  <c r="I170" i="24"/>
  <c r="I171" i="24"/>
  <c r="I172" i="24"/>
  <c r="I173" i="24"/>
  <c r="I174" i="24"/>
  <c r="I175" i="24"/>
  <c r="I176" i="24"/>
  <c r="I177" i="24"/>
  <c r="I178" i="24"/>
  <c r="I118" i="24"/>
  <c r="H118" i="24"/>
  <c r="H119" i="24"/>
  <c r="H120" i="24"/>
  <c r="H121" i="24"/>
  <c r="H122" i="24"/>
  <c r="H123" i="24"/>
  <c r="H124" i="24"/>
  <c r="H125" i="24"/>
  <c r="H126" i="24"/>
  <c r="H127" i="24"/>
  <c r="H128" i="24"/>
  <c r="H130" i="24"/>
  <c r="H134" i="24"/>
  <c r="H135" i="24"/>
  <c r="H136" i="24"/>
  <c r="H137" i="24"/>
  <c r="H138" i="24"/>
  <c r="H139" i="24"/>
  <c r="H140" i="24"/>
  <c r="H141" i="24"/>
  <c r="H142" i="24"/>
  <c r="H143" i="24"/>
  <c r="H144" i="24"/>
  <c r="H145" i="24"/>
  <c r="H147" i="24"/>
  <c r="H149" i="24"/>
  <c r="H150" i="24"/>
  <c r="H152" i="24"/>
  <c r="H153" i="24"/>
  <c r="H154" i="24"/>
  <c r="H155" i="24"/>
  <c r="H156" i="24"/>
  <c r="H157" i="24"/>
  <c r="H159" i="24"/>
  <c r="H161" i="24"/>
  <c r="H162" i="24"/>
  <c r="H163" i="24"/>
  <c r="H164" i="24"/>
  <c r="H165" i="24"/>
  <c r="H166" i="24"/>
  <c r="H167" i="24"/>
  <c r="H168" i="24"/>
  <c r="H170" i="24"/>
  <c r="H171" i="24"/>
  <c r="H172" i="24"/>
  <c r="H173" i="24"/>
  <c r="H174" i="24"/>
  <c r="H175" i="24"/>
  <c r="H176" i="24"/>
  <c r="H177" i="24"/>
  <c r="H178" i="24"/>
  <c r="C119" i="24"/>
  <c r="G119" i="24" s="1"/>
  <c r="C120" i="24"/>
  <c r="G120" i="24" s="1"/>
  <c r="C121" i="24"/>
  <c r="G121" i="24" s="1"/>
  <c r="C122" i="24"/>
  <c r="G122" i="24" s="1"/>
  <c r="C123" i="24"/>
  <c r="G123" i="24" s="1"/>
  <c r="C124" i="24"/>
  <c r="G124" i="24" s="1"/>
  <c r="C125" i="24"/>
  <c r="G125" i="24" s="1"/>
  <c r="C126" i="24"/>
  <c r="G126" i="24" s="1"/>
  <c r="C127" i="24"/>
  <c r="G127" i="24" s="1"/>
  <c r="C128" i="24"/>
  <c r="G128" i="24" s="1"/>
  <c r="C129" i="24"/>
  <c r="C130" i="24"/>
  <c r="G130" i="24" s="1"/>
  <c r="C131" i="24"/>
  <c r="C132" i="24"/>
  <c r="C134" i="24"/>
  <c r="G134" i="24" s="1"/>
  <c r="C135" i="24"/>
  <c r="G135" i="24" s="1"/>
  <c r="C136" i="24"/>
  <c r="G136" i="24" s="1"/>
  <c r="C137" i="24"/>
  <c r="G137" i="24" s="1"/>
  <c r="C138" i="24"/>
  <c r="G138" i="24" s="1"/>
  <c r="C139" i="24"/>
  <c r="G139" i="24" s="1"/>
  <c r="C140" i="24"/>
  <c r="G140" i="24" s="1"/>
  <c r="C141" i="24"/>
  <c r="G141" i="24" s="1"/>
  <c r="C142" i="24"/>
  <c r="G142" i="24" s="1"/>
  <c r="C143" i="24"/>
  <c r="G143" i="24" s="1"/>
  <c r="C144" i="24"/>
  <c r="G144" i="24" s="1"/>
  <c r="C145" i="24"/>
  <c r="G145" i="24" s="1"/>
  <c r="C146" i="24"/>
  <c r="C147" i="24"/>
  <c r="G147" i="24" s="1"/>
  <c r="C148" i="24"/>
  <c r="C149" i="24"/>
  <c r="G149" i="24" s="1"/>
  <c r="C150" i="24"/>
  <c r="G150" i="24" s="1"/>
  <c r="C152" i="24"/>
  <c r="G152" i="24" s="1"/>
  <c r="C153" i="24"/>
  <c r="G153" i="24" s="1"/>
  <c r="C154" i="24"/>
  <c r="G154" i="24" s="1"/>
  <c r="C155" i="24"/>
  <c r="G155" i="24" s="1"/>
  <c r="C156" i="24"/>
  <c r="G156" i="24" s="1"/>
  <c r="C157" i="24"/>
  <c r="G157" i="24" s="1"/>
  <c r="C158" i="24"/>
  <c r="C159" i="24"/>
  <c r="G159" i="24" s="1"/>
  <c r="C160" i="24"/>
  <c r="C161" i="24"/>
  <c r="G161" i="24" s="1"/>
  <c r="C162" i="24"/>
  <c r="G162" i="24" s="1"/>
  <c r="C163" i="24"/>
  <c r="G163" i="24" s="1"/>
  <c r="C164" i="24"/>
  <c r="G164" i="24" s="1"/>
  <c r="C165" i="24"/>
  <c r="G165" i="24" s="1"/>
  <c r="C166" i="24"/>
  <c r="G166" i="24" s="1"/>
  <c r="C167" i="24"/>
  <c r="G167" i="24" s="1"/>
  <c r="C168" i="24"/>
  <c r="G168" i="24" s="1"/>
  <c r="C169" i="24"/>
  <c r="C170" i="24"/>
  <c r="G170" i="24" s="1"/>
  <c r="C171" i="24"/>
  <c r="G171" i="24" s="1"/>
  <c r="C172" i="24"/>
  <c r="G172" i="24" s="1"/>
  <c r="C173" i="24"/>
  <c r="G173" i="24" s="1"/>
  <c r="C174" i="24"/>
  <c r="G174" i="24" s="1"/>
  <c r="C175" i="24"/>
  <c r="G175" i="24" s="1"/>
  <c r="C176" i="24"/>
  <c r="G176" i="24" s="1"/>
  <c r="C177" i="24"/>
  <c r="G177" i="24" s="1"/>
  <c r="C178" i="24"/>
  <c r="G178" i="24" s="1"/>
  <c r="C118" i="24"/>
  <c r="G118" i="24" s="1"/>
  <c r="G265" i="24"/>
  <c r="J358" i="24"/>
  <c r="H358" i="24"/>
  <c r="G358" i="24"/>
  <c r="E358" i="24"/>
  <c r="D358" i="24"/>
  <c r="C358" i="24"/>
  <c r="B358" i="24"/>
  <c r="S31" i="28" l="1"/>
  <c r="R31" i="28"/>
  <c r="Q31" i="28"/>
  <c r="B265" i="24" l="1"/>
  <c r="I358" i="24"/>
  <c r="F358" i="24"/>
  <c r="C265" i="24"/>
  <c r="D265" i="24"/>
  <c r="E265" i="24"/>
  <c r="F26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34" authorId="0" shapeId="0" xr:uid="{15F12017-83C1-4CEE-94F1-7876DF1E276F}">
      <text>
        <r>
          <rPr>
            <b/>
            <sz val="9"/>
            <color indexed="81"/>
            <rFont val="Tahoma"/>
            <family val="2"/>
          </rPr>
          <t>Administrator:</t>
        </r>
        <r>
          <rPr>
            <sz val="9"/>
            <color indexed="81"/>
            <rFont val="Tahoma"/>
            <family val="2"/>
          </rPr>
          <t xml:space="preserve">
extrapolated from 800km test stop</t>
        </r>
      </text>
    </comment>
  </commentList>
</comments>
</file>

<file path=xl/sharedStrings.xml><?xml version="1.0" encoding="utf-8"?>
<sst xmlns="http://schemas.openxmlformats.org/spreadsheetml/2006/main" count="592" uniqueCount="333">
  <si>
    <t>Rock N Roll Gold</t>
  </si>
  <si>
    <t>Block 1 - No Contamination</t>
  </si>
  <si>
    <t>Squirt</t>
  </si>
  <si>
    <t>White Lightning Epic Ride</t>
  </si>
  <si>
    <t>Smoove</t>
  </si>
  <si>
    <t>Cycle Star Gold</t>
  </si>
  <si>
    <t>Muc Off Hydro Dynamic</t>
  </si>
  <si>
    <t>Muc  Off Nano</t>
  </si>
  <si>
    <t>Muc Off Nano Lube</t>
  </si>
  <si>
    <t xml:space="preserve"> </t>
  </si>
  <si>
    <t>Tru Tension Tungsten All Weather</t>
  </si>
  <si>
    <t>Nix Frix Shun</t>
  </si>
  <si>
    <t xml:space="preserve">Average </t>
  </si>
  <si>
    <t>Tru Tension Tungsten Race (D.A)</t>
  </si>
  <si>
    <t>Silca Hot Melt</t>
  </si>
  <si>
    <t xml:space="preserve">ZFC receives many emails from around the world seeking advice on what lubricant for what event. These range from a key road time trial, to 24 hour mtb to cross continent events to stage races. </t>
  </si>
  <si>
    <t xml:space="preserve">What lubricant for what event can depend on many factors. Not only from how long does lubricant X last in conditions Y, but a persons budget, race strategty (flag to flag or able to swap to fresh chain/s), mechanical confidence and more. </t>
  </si>
  <si>
    <t xml:space="preserve">The new test assess single application longevity for dry road conditions, dry gravel / mtb / cx conditions, and extreme conditions (wet, muddy etc).  </t>
  </si>
  <si>
    <t xml:space="preserve">The test follows a similar protocol as main lubricant test, alternating between larg ring and cogs 4 through six and small chain ring and cogs 1 through 3, with check measures every 150km. </t>
  </si>
  <si>
    <t xml:space="preserve">A new chain is used for single application longevity test, and the lubricant is applied via immersive application. This acts as a double check re initial penetration issues in the main test where the lubricant is applied as per manufacturer instructions. </t>
  </si>
  <si>
    <t xml:space="preserve">Initial test is dry road conditions. After stripping factory grease the chain is check measure for start measure point for that chain (chains do not always come from the factory exactly the same length). </t>
  </si>
  <si>
    <t xml:space="preserve">For the test block, the chain is given a wear rate  allowance of 0.1% (normal recommended chain wear replacment mark is 0.5%, so it is given 20% of the recommended wear replacement mark. </t>
  </si>
  <si>
    <t xml:space="preserve">How long it takes from the JUMP POINT to the end of wear allowance indicates characteristics of that lubricant. Some lubricants remain extremely low friction even in harsh conditions for an impressive time (ie chain coating type lubricant) followed by a very sharp increase once that treatment is done. Other lubricants can show a slow increase in wear from fairly early on but may not exhibit a clear jump point (ie some wet lubricants) - they just slowly continue to degrade. Such lubricants do not have point of sudden friction increase, but instead steadily increase in friction from - sometimes - kilometre zero. </t>
  </si>
  <si>
    <t xml:space="preserve">After dry road conditions test, chain is ulltrasoncially cleaned, re-lubed via immersive application, and subjected to dry contamination test.  Chain is given a 0.1% wear allowance from end of test measure at end of dry road test </t>
  </si>
  <si>
    <t xml:space="preserve">After dry contamination test, chain is ultrasonically cleaned, re-lubed via immersive application, and subjected to extreme contamination test. Chain is given a 0.1% wear allowance from end of test measure from dry contamination block test. </t>
  </si>
  <si>
    <t xml:space="preserve">Depending on the lubricant, it may demonstrate very different performance results in from one test type to another. Some will excell in dry contamination resistance but fall over in wet, or vice versa. This will be key to helping you decide what to prep  for your personal event based on length and expected conditions, and if you need to have a back up in case the conditions are different to what you expected. </t>
  </si>
  <si>
    <r>
      <t xml:space="preserve">Two key points are highlighted from the check measures. The obvious one is how many Km's until the chain reached its wear allowance. </t>
    </r>
    <r>
      <rPr>
        <b/>
        <u/>
        <sz val="12"/>
        <color rgb="FFFF0000"/>
        <rFont val="Calibri"/>
        <family val="2"/>
        <scheme val="minor"/>
      </rPr>
      <t>The second and more important is the "JUMP POINT"</t>
    </r>
    <r>
      <rPr>
        <sz val="12"/>
        <color theme="1"/>
        <rFont val="Calibri"/>
        <family val="2"/>
        <scheme val="minor"/>
      </rPr>
      <t xml:space="preserve">. This is the moment in the test where the chain wear rate measures change from zero or minimal wear, to a notable wear jump. This signifies when the lubricant treatment is effectively done. Whilst it may continue for some hundreds of km's from that point until it reaches wear rate limit, this JUMP POINT denotes when there will be a marked  increase in friction losses for that lubricant. Once hardened steel parts begin to wear at a noticeable rate - friction losses have jumped. </t>
    </r>
  </si>
  <si>
    <t xml:space="preserve">TO THE DATA!      </t>
  </si>
  <si>
    <t>Single Application Longevity - Dry road conditions test</t>
  </si>
  <si>
    <t>Lubricant</t>
  </si>
  <si>
    <t>Single Application Longevity - Dry Gravel / Mtb / CX</t>
  </si>
  <si>
    <t>Single Application Longevity - Extreme Conditions</t>
  </si>
  <si>
    <r>
      <t xml:space="preserve">*Note - despite the test being 250w, which is greater than most average on training rides, the smooth nature of machine run seems to deliver much longer treatment lifespans vs real riding where the sinosoidal loading of pedalling action delivers much greater peak forces even for the same avg power, and the environment - like riding your ergo - has less airborne contamination. Real world road riding vs lab testing tends to indicate that lab test claims for treatment longevity may be around double to triple vs what may be assessed in field testing. Ie in a lab test lubricant may hold its efficiency for 600km before notably increasing, yet on road the chain feels and sounds very dry by 300km and not pleasurable to ride past that point without relubricating  / re-waxing. </t>
    </r>
    <r>
      <rPr>
        <b/>
        <u/>
        <sz val="12"/>
        <color rgb="FFFF0000"/>
        <rFont val="Calibri"/>
        <family val="2"/>
        <scheme val="minor"/>
      </rPr>
      <t xml:space="preserve"> For the Single application test, based on when some clear is beginning, real world training where treatment has moved from silky smooth zone etc, I would suggest real world results treatment lifespan at approx 1/3rd of wear jump point km's attained on test machine</t>
    </r>
    <r>
      <rPr>
        <b/>
        <sz val="12"/>
        <color rgb="FF7030A0"/>
        <rFont val="Calibri"/>
        <family val="2"/>
        <scheme val="minor"/>
      </rPr>
      <t xml:space="preserve">. </t>
    </r>
    <r>
      <rPr>
        <b/>
        <sz val="12"/>
        <color rgb="FF0070C0"/>
        <rFont val="Calibri"/>
        <family val="2"/>
        <scheme val="minor"/>
      </rPr>
      <t>Note ZFC is always conservative re treatment lifespans - real world results will vary depending on your power, riding style, environment - conservative estimate is best as a guide just in case.</t>
    </r>
  </si>
  <si>
    <t>Shimano Factory Grease</t>
  </si>
  <si>
    <t>Silca Synergetic</t>
  </si>
  <si>
    <t>AB Graphene Wax</t>
  </si>
  <si>
    <t>AB Graphene Lube</t>
  </si>
  <si>
    <t>AB  Graphene Lube</t>
  </si>
  <si>
    <t>Single Appliation Longevity - New test protocol as of October 2020 - Much work to be done to re-test existing lubricant test list</t>
  </si>
  <si>
    <t>Average All lubes</t>
  </si>
  <si>
    <t>Molten Speed Wax Original Formula</t>
  </si>
  <si>
    <t>Ceramic Spd UFO Drip New Formula</t>
  </si>
  <si>
    <t>Revolubes</t>
  </si>
  <si>
    <t xml:space="preserve">Rex Domestique </t>
  </si>
  <si>
    <t>Allied GRAX</t>
  </si>
  <si>
    <t>Rex Black Diamond</t>
  </si>
  <si>
    <t>Rex Black Diamond + Race Day Spray</t>
  </si>
  <si>
    <t>Mspeedwax New Formula</t>
  </si>
  <si>
    <t>Allied Grax</t>
  </si>
  <si>
    <t>Rex Black Diamond + RDS</t>
  </si>
  <si>
    <t>Rex Domestique</t>
  </si>
  <si>
    <t xml:space="preserve">Revolubes </t>
  </si>
  <si>
    <t>Muc Off Ludicrous AF</t>
  </si>
  <si>
    <t>Tru Tension Tungsten Race - (*D.A)</t>
  </si>
  <si>
    <t>Session S-wax</t>
  </si>
  <si>
    <t>Wolf tooth WT-1</t>
  </si>
  <si>
    <t>Wolf tooth wt-1</t>
  </si>
  <si>
    <t>Session S-Wax</t>
  </si>
  <si>
    <t>Effetto Mariposa Flower Power Wax</t>
  </si>
  <si>
    <t>Effetto Mariposa Flower power wax</t>
  </si>
  <si>
    <t>Rex Wax Race Blend (4+1)</t>
  </si>
  <si>
    <t>Rex Wax - Training blend (11+1)</t>
  </si>
  <si>
    <t>Km's to Wear Rate Jump Point</t>
  </si>
  <si>
    <t>Km's to reach total Wear allowance</t>
  </si>
  <si>
    <t>Real world KM's Adjusted - Wear rate Jump Point</t>
  </si>
  <si>
    <t>Real World Km's to reach total Wear allowance</t>
  </si>
  <si>
    <t>Boeshield T9- Aerosol</t>
  </si>
  <si>
    <t>Boeshield T9 - Aerosol</t>
  </si>
  <si>
    <t>Wolf tooth wt-1 on Factory grease</t>
  </si>
  <si>
    <t>Wolf tooth WT-1 on Factory Grease</t>
  </si>
  <si>
    <t>Silca Synerg-E</t>
  </si>
  <si>
    <t>Boeshield T9 -Aerosol</t>
  </si>
  <si>
    <t xml:space="preserve">Muc Off C3 Ceramic Dry </t>
  </si>
  <si>
    <t xml:space="preserve">Silca Super Secret Drip </t>
  </si>
  <si>
    <t>Prestacycle One</t>
  </si>
  <si>
    <t>Dumonde Tech Pro X-Lite</t>
  </si>
  <si>
    <t>NO LUBRICANT</t>
  </si>
  <si>
    <t>Wend Wax test 2 (dissolved in)</t>
  </si>
  <si>
    <t>Wend Wax test 1 - stick only</t>
  </si>
  <si>
    <t>Rex Black Diamond Wax - 11+1 mix</t>
  </si>
  <si>
    <t>Rex Black Diamond Wax - 4+1 Mix</t>
  </si>
  <si>
    <t xml:space="preserve">Finish Line Dry </t>
  </si>
  <si>
    <t>Extrapolation = +28.3%</t>
  </si>
  <si>
    <t xml:space="preserve">Block 3. </t>
  </si>
  <si>
    <t>Block 4</t>
  </si>
  <si>
    <t>Block 6 - change to use a 1.5 multiplication on Block 4</t>
  </si>
  <si>
    <r>
      <rPr>
        <b/>
        <sz val="16"/>
        <color rgb="FFFF00FF"/>
        <rFont val="Calibri"/>
        <family val="2"/>
        <scheme val="minor"/>
      </rPr>
      <t>WAX</t>
    </r>
    <r>
      <rPr>
        <b/>
        <sz val="16"/>
        <color theme="1"/>
        <rFont val="Calibri"/>
        <family val="2"/>
        <scheme val="minor"/>
      </rPr>
      <t xml:space="preserve"> / </t>
    </r>
    <r>
      <rPr>
        <b/>
        <sz val="16"/>
        <color rgb="FF00B050"/>
        <rFont val="Calibri"/>
        <family val="2"/>
        <scheme val="minor"/>
      </rPr>
      <t>Wax</t>
    </r>
    <r>
      <rPr>
        <b/>
        <sz val="16"/>
        <color theme="1"/>
        <rFont val="Calibri"/>
        <family val="2"/>
        <scheme val="minor"/>
      </rPr>
      <t xml:space="preserve"> </t>
    </r>
    <r>
      <rPr>
        <b/>
        <sz val="16"/>
        <color rgb="FF00B050"/>
        <rFont val="Calibri"/>
        <family val="2"/>
        <scheme val="minor"/>
      </rPr>
      <t>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</si>
  <si>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r>
      <rPr>
        <b/>
        <sz val="16"/>
        <color rgb="FFFF00FF"/>
        <rFont val="Calibri"/>
        <family val="2"/>
        <scheme val="minor"/>
      </rPr>
      <t>WAX</t>
    </r>
    <r>
      <rPr>
        <b/>
        <sz val="16"/>
        <color theme="1"/>
        <rFont val="Calibri"/>
        <family val="2"/>
        <scheme val="minor"/>
      </rPr>
      <t xml:space="preserve"> /</t>
    </r>
    <r>
      <rPr>
        <b/>
        <sz val="16"/>
        <color rgb="FF00B050"/>
        <rFont val="Calibri"/>
        <family val="2"/>
        <scheme val="minor"/>
      </rPr>
      <t xml:space="preserve"> Wax 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</si>
  <si>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t>Block 5</t>
  </si>
  <si>
    <t>Extrapolation = -3.0%</t>
  </si>
  <si>
    <t>Block 6</t>
  </si>
  <si>
    <t>Only one wet lubricant has been tested in block 6 - insufficient for data average extrapolation.</t>
  </si>
  <si>
    <t>Finish line Ceramic Wax (unable to extrapolate data)</t>
  </si>
  <si>
    <t xml:space="preserve">Silca Hot wax X </t>
  </si>
  <si>
    <t xml:space="preserve">Silca Hot wax X  </t>
  </si>
  <si>
    <t>Hot Wax X</t>
  </si>
  <si>
    <t>Finish Line Wet (green bottle)</t>
  </si>
  <si>
    <t xml:space="preserve">Candle wax </t>
  </si>
  <si>
    <t>Ceramic Speed Wet Conditions</t>
  </si>
  <si>
    <t>Singer General Purpose ($6.95)</t>
  </si>
  <si>
    <t>Singer general purpose ($6.95)</t>
  </si>
  <si>
    <t xml:space="preserve">Ceramic Speed Wet Conditions </t>
  </si>
  <si>
    <t>Ceramic Speed UFO Drip All conditions</t>
  </si>
  <si>
    <t>Cyclon All weather</t>
  </si>
  <si>
    <t xml:space="preserve">Airolube </t>
  </si>
  <si>
    <t>Airolube</t>
  </si>
  <si>
    <t>*D.A = Re lube applications doubled</t>
  </si>
  <si>
    <t xml:space="preserve">Red = extrapolated data as test stopped before testing this block. </t>
  </si>
  <si>
    <t>*E.A = Extended application intervals</t>
  </si>
  <si>
    <t>See Below Wear by block data table for current extrapolations.</t>
  </si>
  <si>
    <t xml:space="preserve">What does the data mean?  The recommended time to replace your chain is at 0.5% elongation wear. This is the benchmark used in the zfc main test. </t>
  </si>
  <si>
    <t>The ZFC test is a difficult test. Each block is 1000km, and alternates between clean and contamination blocks. Most facilities lubricant tests are very short (hours).</t>
  </si>
  <si>
    <t>Wheras most ZFC tests last from 3000 to 6000km. There are re lubrication intervals, but NO cleaning during main test - it is up to the lubricant to resist becoming abrasive.</t>
  </si>
  <si>
    <t>the ZFC test cannot say which may be 5w loss lube or a 6w or 4w etc. As a blunt tool to measure performance, we are looking for large differences in wear rate, as a high wear</t>
  </si>
  <si>
    <t>Also look for notable changes by Block. Ie if a lubricant is impressive in block 1, but increases notably in block 2 - then it has absorbed a lot of contamination and become abrasive</t>
  </si>
  <si>
    <t xml:space="preserve">The test is just a Tacx Neo smart trainer set to 250w resistance, driven by an industrial motor at 100 cadence. So it is an actual bicycle drivetrain. </t>
  </si>
  <si>
    <t xml:space="preserve">So the chain, and its lubricant - is being tested in its ACTUAL use case, not some esoteric efficiency test method. </t>
  </si>
  <si>
    <t>If a lubricant shows high chain wear in this test, it is EXTREMELY unlikely to be a high performing product in your cycling.  If you are happy with a product that tests poorly here,</t>
  </si>
  <si>
    <t xml:space="preserve">you will do cartwheels of joy if you switched to a high performing product of your preference (wet, wax, wax drip etc). </t>
  </si>
  <si>
    <t xml:space="preserve">The test is a true like for like benchmark. The lubricants are tested at same load, same intervals, same contamination introduced at the same time and same amount. </t>
  </si>
  <si>
    <t xml:space="preserve">The wear rates are a true reflection of one lubricants performance vs another, as a bicycle chain lubricant, in its actual use case on a bicycle drivetrain. </t>
  </si>
  <si>
    <t xml:space="preserve">At the bottom of the lubricant test page on website is the full test brief if you wish to read the full test protocol and deeper information. </t>
  </si>
  <si>
    <t xml:space="preserve">Private Immersive wax </t>
  </si>
  <si>
    <t>Private test - wet lubricant</t>
  </si>
  <si>
    <t>Private immersive wax</t>
  </si>
  <si>
    <t>Private Immersive wax (2)</t>
  </si>
  <si>
    <t>Private immersive wax (2)</t>
  </si>
  <si>
    <t>Private test wet lubricant (2)</t>
  </si>
  <si>
    <t>Private test - wet lubricant (1)</t>
  </si>
  <si>
    <t>Private wax drip (1)</t>
  </si>
  <si>
    <t>Private Immersive wax (3)</t>
  </si>
  <si>
    <t>Tunap Eco</t>
  </si>
  <si>
    <t>Wet lubricants Extrapolation update - Nov 2024</t>
  </si>
  <si>
    <t>Average All Wet Block 2 - %</t>
  </si>
  <si>
    <t>Average All Wet Block 1 - 10.8%</t>
  </si>
  <si>
    <t>Average All wet Block 2 = 53.1%</t>
  </si>
  <si>
    <t>Average all wet Block 3 = 38.8%</t>
  </si>
  <si>
    <t>Extrapolation = -14.3%</t>
  </si>
  <si>
    <t>Average all tested wet block 4 = 79.2</t>
  </si>
  <si>
    <t>Average All wet block 2 = 53.1%</t>
  </si>
  <si>
    <t>Extrapolation = + 26.1%</t>
  </si>
  <si>
    <t xml:space="preserve">Too small data (only 3) </t>
  </si>
  <si>
    <t>Use their block 3 wear rate (very optimistic</t>
  </si>
  <si>
    <t>Extrapolation =  use block 3</t>
  </si>
  <si>
    <t>Wax drip lubricants Extrapolation update - Nov 2024</t>
  </si>
  <si>
    <t>Average All Wax Block 1 - 9.7%</t>
  </si>
  <si>
    <t xml:space="preserve">Average All Wax Block 2 - </t>
  </si>
  <si>
    <t xml:space="preserve">Extrapolation = </t>
  </si>
  <si>
    <t xml:space="preserve">Average All wax Block 2 = </t>
  </si>
  <si>
    <t>Average all wax Block 3 =</t>
  </si>
  <si>
    <t>Average All wax block 2 = 9.7%</t>
  </si>
  <si>
    <t>Average all tested wax block 4 = 39.9</t>
  </si>
  <si>
    <t>Extrapolation = + 30.2%</t>
  </si>
  <si>
    <t>Average all wax tested block 4 = 39.9%</t>
  </si>
  <si>
    <t>Average all wax tested block 5 = 23.8%</t>
  </si>
  <si>
    <t>Extrapolation = -16.1% reduction vs block 4</t>
  </si>
  <si>
    <t>Average all wet tested block 6 = 40.6%</t>
  </si>
  <si>
    <t>Extrapolation = + 0.7%  vs block 4</t>
  </si>
  <si>
    <t>Immersive wax (excluding Finish line halo</t>
  </si>
  <si>
    <t>Block 5 - use block 3</t>
  </si>
  <si>
    <t>Block 2 - Dry Offroad conditions</t>
  </si>
  <si>
    <t xml:space="preserve">Block 3 - No Contamination </t>
  </si>
  <si>
    <t>Block 4 - Wet conditions riding</t>
  </si>
  <si>
    <t>Block 5 - No Contamination</t>
  </si>
  <si>
    <t>Block 6 - Harsh wet conditions riding</t>
  </si>
  <si>
    <t>N/A</t>
  </si>
  <si>
    <t>Wear - Block by block (individual wear rate for each block)</t>
  </si>
  <si>
    <r>
      <t>Number of chains worn to recommended replacement mark of 0.5% in EACH block.</t>
    </r>
    <r>
      <rPr>
        <b/>
        <i/>
        <sz val="20"/>
        <color rgb="FFFF0000"/>
        <rFont val="Calibri"/>
        <family val="2"/>
        <scheme val="minor"/>
      </rPr>
      <t xml:space="preserve"> 1.0 = 1 chain worn to 0.5% wear mark</t>
    </r>
  </si>
  <si>
    <t>Friction / wear test - CUMULATIVE WEAR - Main test protocol</t>
  </si>
  <si>
    <r>
      <t xml:space="preserve">Number of chains worn to recommended replacement mark of 0.5%. </t>
    </r>
    <r>
      <rPr>
        <b/>
        <i/>
        <sz val="20"/>
        <color rgb="FFFF0000"/>
        <rFont val="Calibri"/>
        <family val="2"/>
        <scheme val="minor"/>
      </rPr>
      <t xml:space="preserve">1.0 = 1 chain worn to 0.5% wear mark. </t>
    </r>
  </si>
  <si>
    <t xml:space="preserve">How to use this data? </t>
  </si>
  <si>
    <t xml:space="preserve">The table below shows the wear recorded for each individual test block. This enables you to drill down to what lubricant performs for your riding - ie offroad? Frequent wet? </t>
  </si>
  <si>
    <t xml:space="preserve"> A high result in block 1 may indicate initial penetration issues, especially if there is a similar or even lower wear rate in block 2 where abrasive contamination is now added. </t>
  </si>
  <si>
    <t xml:space="preserve">Or, if there is a high wear rate in block 1, followed by a much worse result in block 2, it is simply a very poor lubricant. </t>
  </si>
  <si>
    <t>A high amount of wear in block 2 (regardless of block 1 result) - shows the lubricant becomes abrasive once exposed to dry dust contamination = NOT suitable for offroad / gravel</t>
  </si>
  <si>
    <t xml:space="preserve">Block 3 gives us an indication if the lubricant was able to improve / flush clean itself after block 2 - ie any ability to "clean as it lubes". </t>
  </si>
  <si>
    <t xml:space="preserve">Block 4 gives us an indication of the lubricants performance in wet weather conditions. </t>
  </si>
  <si>
    <t xml:space="preserve">Block 5 is similar to block 3 - how does the lubricant recover post block 4's wet contamination. </t>
  </si>
  <si>
    <t xml:space="preserve">Block 6 is a harsher wet conditions test vs block 4 - it has double the amount of water, double the amount of contamination, this is applied twice as often (4x amount all up). </t>
  </si>
  <si>
    <t>Extrapolated data is the average result for lubricants of that type that have physically been tested (better performing) in that block. It is likely if tested the red data fields would be worse than shown</t>
  </si>
  <si>
    <t>SUMMARY</t>
  </si>
  <si>
    <t>If you only ride in dry road conditions - Any lubricant with a low wear rate in BLOCK 1 will suit you well, especially if you follow chain maintenacnce guide (instructions tab - ZFC)</t>
  </si>
  <si>
    <t xml:space="preserve">The table below shows the wear recorded across the main test (cumulative - each blocks wear added to all previous wear). </t>
  </si>
  <si>
    <t xml:space="preserve">For most data / cost comparisons I use the first 5000km only, excluding harsh block 6, as most lubircants have failed long before, and I am using heavily extrapolated data to fill. </t>
  </si>
  <si>
    <t xml:space="preserve">The main test up to the end of Block 5 (5000km of testing including a dry contamination block and a wet contamination block) - is an overall fairly tough test. </t>
  </si>
  <si>
    <t>A lubricant with a result of 1.0 (one chain worn to the recommended chain wear replacement mark of 0.5% elongation wear) for Block 5 is a high performing lubricant</t>
  </si>
  <si>
    <t xml:space="preserve">For MOST cyclists - especially predominantely dry conditions road cycling - you should also expect to attain at least 5000km to a 0.5% wear mark for that lubricant. </t>
  </si>
  <si>
    <t xml:space="preserve">IF you ride predominantly offroad - you should refer to the individual block by block data table (below the cumulative wear table) to select a lubricant that performs well </t>
  </si>
  <si>
    <t xml:space="preserve">in offroad conditions (gravel / mtb). Many wet lubricants especially become very abrasive very quickly when exposed to the world of dirt and dust. </t>
  </si>
  <si>
    <t xml:space="preserve">IF you ride predominantly or frequently in wet condtions / harsh wet conditions - you should refer to the block by block data table (below cumulative wear table) to select </t>
  </si>
  <si>
    <t xml:space="preserve">A lubricant that performs well in those conditions. </t>
  </si>
  <si>
    <r>
      <t xml:space="preserve">Data fields that are </t>
    </r>
    <r>
      <rPr>
        <b/>
        <i/>
        <sz val="14"/>
        <color rgb="FFFF0000"/>
        <rFont val="Calibri"/>
        <family val="2"/>
        <scheme val="minor"/>
      </rPr>
      <t>RED</t>
    </r>
    <r>
      <rPr>
        <b/>
        <i/>
        <sz val="14"/>
        <color rgb="FF0070C0"/>
        <rFont val="Calibri"/>
        <family val="2"/>
        <scheme val="minor"/>
      </rPr>
      <t xml:space="preserve"> denote the data is</t>
    </r>
    <r>
      <rPr>
        <b/>
        <i/>
        <sz val="14"/>
        <color rgb="FFFF0000"/>
        <rFont val="Calibri"/>
        <family val="2"/>
        <scheme val="minor"/>
      </rPr>
      <t xml:space="preserve"> Extrapolated </t>
    </r>
    <r>
      <rPr>
        <b/>
        <i/>
        <sz val="14"/>
        <color rgb="FF0070C0"/>
        <rFont val="Calibri"/>
        <family val="2"/>
        <scheme val="minor"/>
      </rPr>
      <t xml:space="preserve">as the test was stopped at end of previous block due to high wear not warranting continuing test. </t>
    </r>
  </si>
  <si>
    <r>
      <t xml:space="preserve">Data fields that are </t>
    </r>
    <r>
      <rPr>
        <b/>
        <i/>
        <sz val="14"/>
        <color rgb="FFFF0000"/>
        <rFont val="Calibri"/>
        <family val="2"/>
        <scheme val="minor"/>
      </rPr>
      <t>RED</t>
    </r>
    <r>
      <rPr>
        <b/>
        <i/>
        <sz val="14"/>
        <color rgb="FF0070C0"/>
        <rFont val="Calibri"/>
        <family val="2"/>
        <scheme val="minor"/>
      </rPr>
      <t xml:space="preserve"> denote the data is </t>
    </r>
    <r>
      <rPr>
        <b/>
        <i/>
        <sz val="14"/>
        <color rgb="FFFF0000"/>
        <rFont val="Calibri"/>
        <family val="2"/>
        <scheme val="minor"/>
      </rPr>
      <t>Extrapolated</t>
    </r>
    <r>
      <rPr>
        <b/>
        <i/>
        <sz val="14"/>
        <color rgb="FF0070C0"/>
        <rFont val="Calibri"/>
        <family val="2"/>
        <scheme val="minor"/>
      </rPr>
      <t xml:space="preserve"> as the test was stopped at end of previous block due to high wear not warranting continuing test. </t>
    </r>
  </si>
  <si>
    <t>Block 1 - 1000km- No Contamination</t>
  </si>
  <si>
    <t>Block 2 - 1000km -  Dry Offroad conditions</t>
  </si>
  <si>
    <r>
      <t xml:space="preserve">If you ride gravel or mtb in predominately dry conditions - you want a lubricant with a low wear rate in BLOCK 2. </t>
    </r>
    <r>
      <rPr>
        <b/>
        <i/>
        <sz val="14"/>
        <color rgb="FFFF0000"/>
        <rFont val="Calibri"/>
        <family val="2"/>
        <scheme val="minor"/>
      </rPr>
      <t xml:space="preserve">ZFC RECOMMENDS BELOW 1.5 chains per 5000km </t>
    </r>
  </si>
  <si>
    <r>
      <t xml:space="preserve">Block 2 - Dry Offroad conditions - </t>
    </r>
    <r>
      <rPr>
        <b/>
        <sz val="14"/>
        <color rgb="FFFF0000"/>
        <rFont val="Calibri"/>
        <family val="2"/>
        <scheme val="minor"/>
      </rPr>
      <t>CHAINS WORN to 0.5% PER 5000km</t>
    </r>
  </si>
  <si>
    <r>
      <t>Block 4 - Wet conditions riding -</t>
    </r>
    <r>
      <rPr>
        <b/>
        <sz val="14"/>
        <color rgb="FFFF0000"/>
        <rFont val="Calibri"/>
        <family val="2"/>
        <scheme val="minor"/>
      </rPr>
      <t xml:space="preserve"> Chains Worn to 0.5% per 5000km</t>
    </r>
  </si>
  <si>
    <r>
      <t xml:space="preserve">If you ride in frequent wet conditions (road or offroad) - you want a lubricant with a low (comparatively..) wear rate in Block 4 - </t>
    </r>
    <r>
      <rPr>
        <b/>
        <i/>
        <sz val="14"/>
        <color rgb="FFFF0000"/>
        <rFont val="Calibri"/>
        <family val="2"/>
        <scheme val="minor"/>
      </rPr>
      <t>ZFC RECOMMENDS BELOW 2.5 Chains per 5000km</t>
    </r>
  </si>
  <si>
    <t>Block 6 - Harsh wet conditions riding - Chains worn to 0.5% per 5000km</t>
  </si>
  <si>
    <r>
      <t>If you ride in frequent  VERY HARSH conditions - you want a lubricant with a low (comparatively..) wear rate in Block 6,</t>
    </r>
    <r>
      <rPr>
        <b/>
        <i/>
        <sz val="14"/>
        <color rgb="FFFF0000"/>
        <rFont val="Calibri"/>
        <family val="2"/>
        <scheme val="minor"/>
      </rPr>
      <t xml:space="preserve"> ZFC RECOMMENDS BELOW 3.5 chains per 5000km</t>
    </r>
  </si>
  <si>
    <t xml:space="preserve">The LOWER the number of chains worn to recommended 0.5%, the better performing the lubricant. In real riding, the lower chain wear WILL = lower cassette and chainring wear as well. </t>
  </si>
  <si>
    <t xml:space="preserve">rate denotes rapid wear of the chains steel parts, and it flat out takes friction to wear steel at a notable rate. So a 0.1 vs a 0.2, or 1.3 vs 1.4 etc - I don’t care. </t>
  </si>
  <si>
    <t xml:space="preserve">Ie a 0.5 difference means a chain was more worn by half of its wear lifespan vs another lubricant. A 1.0 difference means an entire other chains was worn to wear allowance by same point. </t>
  </si>
  <si>
    <t xml:space="preserve">But a 0.1 vs 0.3 or 0.4 difference result is becoming a notable performance difference if this is for an individual wear block, or around 0.5 for the overall cumulative wear. </t>
  </si>
  <si>
    <t xml:space="preserve">*Before you email me about the great results you have had with X poor result lubricant - pls note that getting 10,000km from a chain is easy if you run it WAY past recommended </t>
  </si>
  <si>
    <t xml:space="preserve">0.5% wear mark. And/Or if you flush clean your chains every week to reset contamination. I would get about 60,000km if I took an Mspeedwax / Hot Melt / Rex BD chain to 2%. </t>
  </si>
  <si>
    <t>Main test protocol  - Understanding the ZFC benchmark test and data.</t>
  </si>
  <si>
    <t xml:space="preserve">As such, 0.5% elongation wear = 1.0 chains worn in the data tables. Thus 2.0 would mean 2 chains would have been worn to 0.5% replacement mark by this point etc. </t>
  </si>
  <si>
    <t xml:space="preserve">Lubricants protecting your chain (and thus drivetrain) from wear can have a huge impact on your running costs - especially for higher end components. </t>
  </si>
  <si>
    <t>Or - if you just replace your drivetrain at an annual service, a lubricant protecting your drivetrain from a lot of wear will have a significant impact on your drivetrain performance,</t>
  </si>
  <si>
    <t xml:space="preserve">especially towards the end of its tenure - keeping it much lower friction, better shifting, reduced chance of chain drop, reduced chance of chain failure. All very good things. </t>
  </si>
  <si>
    <t xml:space="preserve">Your chain and its lubricant work EXTREMELY hard. Your chain has many moving parts per link, and they need lubrication under thousands fo PSI pressure load, with high contamination exposure. Your humble bicycle chain, at the heart of propelling you forwards, is actually quite an extreme lubrication challenge that many underestimate, to their cost. </t>
  </si>
  <si>
    <t>A pretty bonkers market segment….</t>
  </si>
  <si>
    <t xml:space="preserve">Your chain lubricant choice can very easily either cost you a lot or save you a lot - in both efficiency and running costs. </t>
  </si>
  <si>
    <t xml:space="preserve">But it can be so hard for cyclists to know which brand or which product to trust. Manufacturers can make any claim they like about their products performance, and often with zero </t>
  </si>
  <si>
    <t xml:space="preserve">That is why the ZFC benchmark test exists. It is a test where load, time, contamination exposure, re lubrication etc etc are all controlled. The wear rates that come in are purely down to </t>
  </si>
  <si>
    <t xml:space="preserve">the performance and wear protection of the lubricant to do its job in its actual use case - on a bicycle chain on a bicycle drivetrain. Not some esoteric ASTM test for a different use case. </t>
  </si>
  <si>
    <t xml:space="preserve">Assessing a lubricants performance via wear correlation is a relatively blunt tool. It cannot directly predict efficiency (speed). Ie if two lubricants return similar wear rate results, </t>
  </si>
  <si>
    <t xml:space="preserve">Understanding Cost to run calculations. </t>
  </si>
  <si>
    <t xml:space="preserve">This has been a difficult area to model. Previously I had extremely detailed modelling, factoring lubricant cost, different components etc - however the numbers were often </t>
  </si>
  <si>
    <t>difficult for viewers to understand, and for the poor performing lubricants, the cost to run numbers were pretty unbelievable - because in real life no one would actually spend those $$</t>
  </si>
  <si>
    <t xml:space="preserve">For example, the worst performing lubircants would eat through many chains per 5000km or 10,000km to a 0.5% recommended wear replacement mark. And if one actually replaced </t>
  </si>
  <si>
    <t xml:space="preserve">their chains and components from this wear as should be done, the cost to run modelling would have been very accurate of that very high cost. But, people running such lubricants do not </t>
  </si>
  <si>
    <t>do this, instead they keep running chain and drivetrain parts until they are very very worn, and then replace. Often they may have no idea just how worn their drivetrain was, they just know</t>
  </si>
  <si>
    <t>when they get their bike back it feels brand new! But when they would see a number saying X huge amount of $ per 10,000km, and they are not spending that due to riding things to the</t>
  </si>
  <si>
    <t xml:space="preserve">death vs replacing components at recommended wear - they would disregard cost to run calculations entirely as being wildly inaccurate - which in reality, for them - they were. </t>
  </si>
  <si>
    <t xml:space="preserve">But cost to run is a key driver of this testing. Lubricants that wear your chain (and thus drivetrain) components rapidly DO cost A LOT of cyclists A LOT of extra money every year. </t>
  </si>
  <si>
    <t xml:space="preserve">And many components can be very expensive. We now have chains costing over $200 and cassettes costing $700 to $1000+, as well as some very expensive chain rings. On high end </t>
  </si>
  <si>
    <t xml:space="preserve">components a lubricant that prevents half the wear vs another lubricant can literally save you $1000 on component wear over a year, or 5000km, or 10,000km etc. </t>
  </si>
  <si>
    <t xml:space="preserve">What would you rather spend your money on? Those news glasses you covet? Or shoes? Or helmet? Or winter jacket? Or Cargo bibs? - Or just burn it on buying new groupset components </t>
  </si>
  <si>
    <t xml:space="preserve">that by simply buying a proven excellent lubricant vs a proven meh or poor lubricant - you can easily prevent that wear and needed replacement. </t>
  </si>
  <si>
    <t>However in light of the issues on original cost to run, it has now been greatly simplified, and more leeway given around replacement. Cost to run is based on rider taking chain to 1.0% wear</t>
  </si>
  <si>
    <t>as opposed to recommended replacement mark of 0.5%, and then cost to replace components of $500. If you components cost less than this, factor that for yourself when you are comparing</t>
  </si>
  <si>
    <t xml:space="preserve">the cost to run $ amounts. Remember also your components may cost MUCH more than this, so - factor accordingly. If the cost to run on my modelling has one lubricant at $500 and </t>
  </si>
  <si>
    <t xml:space="preserve">another lubricant at $1000, but your compnents will cost your $1000 to replace vs $500, then there will be $1000 wear saving between those 2 lubricants vs $500. </t>
  </si>
  <si>
    <t>REMEMBER THIS IS A BENCHMARK TEST!</t>
  </si>
  <si>
    <t xml:space="preserve">relative to each other. If you ride gravel, and in the ZFC table Lubricant A is much lower wear than Lubricant B in the dry offroad test block 2 - whilst your wear rate will differ </t>
  </si>
  <si>
    <t xml:space="preserve">for your cycling vs this benchmark test, the relationship will be highly linked. You can expect lubricant A to deliver much lower wear to you Vs lubricant B just like it did in this test. </t>
  </si>
  <si>
    <t>Yes - I know - for X lubricant that performs poorly on the data below there will be cyclists that have achieved very different KM's to wear rate in their use.  But I am not testing your personal</t>
  </si>
  <si>
    <t xml:space="preserve">riding conditions or terrain. I am not testing your power. I am not testing your chain and drivetrain maintenance.  In the ZFC test, all aspects and conditions are the same, so the results are </t>
  </si>
  <si>
    <t xml:space="preserve">Sadly - despite the changes, the cost to run calcs for the worst performing products are still a bit nuts. They just eat so many chains. In reality what happens is people just run them </t>
  </si>
  <si>
    <t xml:space="preserve">very worn for a long time. They pay for it in a very badly running drivetrain vs paying in $, because if they realised how bad things were, they would try a different lubricant. </t>
  </si>
  <si>
    <t>Or in some cases people mask a poor lubricant by way of very frequent and very thorough maintenance, which also carries time and solvent costs (and solvent ends up where?)</t>
  </si>
  <si>
    <t xml:space="preserve">In summary - if you have been happy with a product that tests poorly in the ZFC test, you will be doing carthwheels of joy if you used a high performing product instead. </t>
  </si>
  <si>
    <r>
      <t xml:space="preserve">substantiation of the claim, or zero independent substantiation. Sadly it is also very difficult for cycling media to properly assess, and most cyclists struggle too </t>
    </r>
    <r>
      <rPr>
        <b/>
        <sz val="14"/>
        <color rgb="FFFF0000"/>
        <rFont val="Calibri"/>
        <family val="2"/>
        <scheme val="minor"/>
      </rPr>
      <t>(Track your chain wear!!!)</t>
    </r>
  </si>
  <si>
    <t>Finish Line Halo IM wax (re-test Jan 25)</t>
  </si>
  <si>
    <t>Finish Line Halo IM wax (*RE-Test Jan 25)</t>
  </si>
  <si>
    <t>Finish Line Halo Drip wax - re test.</t>
  </si>
  <si>
    <t>Finish Line Halo Drip wax (*Re-Test)</t>
  </si>
  <si>
    <t>Tunap Ultimate Synthetic</t>
  </si>
  <si>
    <t>Tunap Eco Ultimate Synthetic</t>
  </si>
  <si>
    <t>WD-40 Original</t>
  </si>
  <si>
    <t>WD-40 original</t>
  </si>
  <si>
    <t>Silca Hot Melt + Endurance Chip</t>
  </si>
  <si>
    <t>Optimize Bike</t>
  </si>
  <si>
    <t>Optimize Bike Graphene Wax</t>
  </si>
  <si>
    <t>Block 6 - avg inc on block 6 = 0.08 vs block 4. Add 0.08 to block 4</t>
  </si>
  <si>
    <t>Dynamic Wander Wax</t>
  </si>
  <si>
    <t>Silca Hot Melt (re test, up from 1595km)</t>
  </si>
  <si>
    <t>Silca + Endurance Chip - *Extended intervals*</t>
  </si>
  <si>
    <t xml:space="preserve">Some lubricant tests require and adjustment to the standard test protocol. </t>
  </si>
  <si>
    <t xml:space="preserve">This can be due to either the lubricant is designed for outright speed and may have  short treatment lifespan. </t>
  </si>
  <si>
    <t xml:space="preserve">The standard protocol was designed around "Normal" treatment longevity expectations for most lubricants </t>
  </si>
  <si>
    <t xml:space="preserve">This has lubricant applied every 9 to 12 hours depending on chain ring and cog combination to complete that intervals km's - in the NO CONTAMINATION blocks - (Blocks 1, 3 and 5). </t>
  </si>
  <si>
    <t xml:space="preserve">In the contamination blocks (2, 4 and 6) - the re lubrication rate is doubled (re applied every 4.5 to 6hrs depending on gear ratio for that interval set). </t>
  </si>
  <si>
    <t xml:space="preserve">So for block 1 - Chain is lubricated at start of this block for its first interval,  and then twice more during block. </t>
  </si>
  <si>
    <t xml:space="preserve">This is the same for block 3 and 5. </t>
  </si>
  <si>
    <t xml:space="preserve">Blocks 2, 4 and 6 have 6 re lubrication intervals. </t>
  </si>
  <si>
    <t xml:space="preserve">Some lubricants are designed to have very long treatment lifespans. </t>
  </si>
  <si>
    <t xml:space="preserve">IF a lubricant is designed for pure speed and marketing claims state a treatment lifespan less than the standard test protocol intervals, the re lubrication intervals will be adjusted to be within manufacturers claims. </t>
  </si>
  <si>
    <t xml:space="preserve">In essence, it will be re lubricated say twice of often vs standard protocol if needed, denoted with a *D.A* next to lubricant = Double application rate. </t>
  </si>
  <si>
    <t xml:space="preserve">This is not cheating the protocol.  It is racing tires - they give ultimate grip, but you need to replace them more often, they are not designed for long mileage. </t>
  </si>
  <si>
    <t xml:space="preserve">There is no point testing a product outside of its design brief as the results are basically useless. </t>
  </si>
  <si>
    <t xml:space="preserve">Conversely, some products the manufacturer will wish for re lubrication intervals to be lessened as their product claims are around excellent treatment longevity, and they want the ZFC test to help validate those claims. </t>
  </si>
  <si>
    <t xml:space="preserve">If a lubricant is very long lasting, re applying at the standard intervals can also lead to over lubrication, which can be less than optimal (more mess and contamination gathering for wet lubes, more build up for wax lubes etc). </t>
  </si>
  <si>
    <t xml:space="preserve">So either IF a product makes big claims re treatment lifespan, or on request from the manufacturer, re lubrication intervals can be extended. </t>
  </si>
  <si>
    <t>This will be noted next to the lubricant name, and below is the normal extended lubrication intervals for comparison</t>
  </si>
  <si>
    <t>Block 1</t>
  </si>
  <si>
    <t>Normal</t>
  </si>
  <si>
    <t>Extended</t>
  </si>
  <si>
    <t>Doubled</t>
  </si>
  <si>
    <t>Block 2</t>
  </si>
  <si>
    <t>Block 3</t>
  </si>
  <si>
    <t>TEST TOTAL</t>
  </si>
  <si>
    <t>Cyclowax Race Wax</t>
  </si>
  <si>
    <t>Rex Black Diamond (*Extended Intervals)</t>
  </si>
  <si>
    <t xml:space="preserve">Nano Titanium Armour </t>
  </si>
  <si>
    <t>Nano Titanium Armour (*Extended Intervals)</t>
  </si>
  <si>
    <r>
      <t xml:space="preserve">Immersive Wax + </t>
    </r>
    <r>
      <rPr>
        <b/>
        <sz val="14"/>
        <color rgb="FF00B050"/>
        <rFont val="Calibri"/>
        <family val="2"/>
        <scheme val="minor"/>
      </rPr>
      <t>Wax Drip Combo</t>
    </r>
    <r>
      <rPr>
        <b/>
        <sz val="14"/>
        <color rgb="FFFF00FF"/>
        <rFont val="Calibri"/>
        <family val="2"/>
        <scheme val="minor"/>
      </rPr>
      <t xml:space="preserve"> (Silca)</t>
    </r>
  </si>
  <si>
    <t>Avg by type</t>
  </si>
  <si>
    <t>ALL Tested</t>
  </si>
  <si>
    <t>Wet Lubes / Oil</t>
  </si>
  <si>
    <t>Wax Drip</t>
  </si>
  <si>
    <t>Immersive Wax</t>
  </si>
  <si>
    <t>Chains worn - 1k</t>
  </si>
  <si>
    <t>Chains worn - 5k</t>
  </si>
  <si>
    <t>chains worn - 1k</t>
  </si>
  <si>
    <t xml:space="preserve">Wear Test - Total KM chain lifespan - rated from total wear rates achieved from main test protocol. </t>
  </si>
  <si>
    <t xml:space="preserve">How this table works? - If across the full 6000km of main test, a chain used up 100% of its wear allowance (1.0) - then it would have a lifespan rating of 6000km in the table below. </t>
  </si>
  <si>
    <t xml:space="preserve">It took all  6 x 1000km test blocks to completely wear the chain (mix of no contamination, dry contamination, wet contamination, extreme contamination). </t>
  </si>
  <si>
    <t>Machine km's are easier on chain wear than pedalling km's, despite the 250w average power which is higher than most peoples average for all rides,</t>
  </si>
  <si>
    <t xml:space="preserve">however the overall level of mixed conditions contamination may be higher than most, less than others etc etc. Whilst this table may have X lubricant achieve Y km's and this MAY </t>
  </si>
  <si>
    <t>be a close approximation as to what Z rider may also attain - is is also possible for your riding (power, conditions, terrain, maintenance) that you may achieve much more or much less</t>
  </si>
  <si>
    <t xml:space="preserve">km's lifespan than the table below. </t>
  </si>
  <si>
    <t>The key part is this is a BENCHMARK test - ALL lubricants are subjected to same test load, intervals, contamination type, amount, when introducted etc etc. So if one lubricant delivers</t>
  </si>
  <si>
    <t xml:space="preserve">say half the total wear on the chain in this test vs another lubricant - whilst your actual km's to 100% wear will likely differ, the relative performance of one lubricant vs another </t>
  </si>
  <si>
    <t>is well worth taking heed of. If a lubricant delivers high to very high wear in the ZFC test, it will be extremely likely to do the same in the real word. If a lubricant delivers extremely low</t>
  </si>
  <si>
    <t xml:space="preserve">wear across the ZFC main test - thousands of km's include 3 x harsh contamination blocks - it will likely be just as impressive in saving chain and drivetrain wear (and thus friction </t>
  </si>
  <si>
    <t xml:space="preserve">and running costs - how expensive are your parts?!) to you. </t>
  </si>
  <si>
    <t xml:space="preserve">If by end of the 6000km test a chain had only used up half of the chains wear allowance (0.5), then it would achieve a 12,000km lifespan rating in the table below. </t>
  </si>
  <si>
    <t xml:space="preserve">If by the end of the 6000km test a chain had used up double the chain wear allowance (2.0) - then it would achieve a 3000km lifespan rating in the table below. </t>
  </si>
  <si>
    <t xml:space="preserve">*The physical rates - block by block, and cumulative across each block, are in the 2 tables after this one. </t>
  </si>
  <si>
    <t xml:space="preserve">1.0 chain wear is a chain being worn to the recommended 0.5% elongation wear replacment mark. </t>
  </si>
  <si>
    <t xml:space="preserve">It may be that a particular lubricant has a lower KM rating despite taking more km's to get to 1.0 chain wear. Ie a lubricant initially is ok in dry conditions, and is at 1.0 at 3000km. </t>
  </si>
  <si>
    <t xml:space="preserve">However, due to very poor performance from wet conditions block 4 onwards which caused a notable increase in wear rate, by the end of the 6000km test, chain is at 3.0 </t>
  </si>
  <si>
    <t xml:space="preserve">So to survive the 6000km ZFC main test across all these mixed condtions, we would in essence needed 3 chains run to 100% wear allowance. </t>
  </si>
  <si>
    <t xml:space="preserve">6000km divided by 3 chains will give that lubricant a lifespan rating of 2000km for the ZFC main test, as we are factoring in the full mixed conditions results, not just how a chain </t>
  </si>
  <si>
    <t xml:space="preserve">performed in the intial dry conditions blocks. Many chains will have a km lifespan rating that is LOWER than the km's it initially took them to reach 100%  (1.0) wear allowance. </t>
  </si>
  <si>
    <t>Total Chain wear life based on the 6000km Mixed Conditions Main test</t>
  </si>
  <si>
    <r>
      <rPr>
        <b/>
        <sz val="12"/>
        <color rgb="FF7030A0"/>
        <rFont val="Calibri"/>
        <family val="2"/>
        <scheme val="minor"/>
      </rPr>
      <t>Drivetrain cost to run per 6000km -</t>
    </r>
    <r>
      <rPr>
        <b/>
        <sz val="12"/>
        <color rgb="FFFF0000"/>
        <rFont val="Calibri"/>
        <family val="2"/>
        <scheme val="minor"/>
      </rPr>
      <t xml:space="preserve"> Based on drivetrain parts replacement cost of $500</t>
    </r>
    <r>
      <rPr>
        <b/>
        <sz val="12"/>
        <color rgb="FF7030A0"/>
        <rFont val="Calibri"/>
        <family val="2"/>
        <scheme val="minor"/>
      </rPr>
      <t xml:space="preserve">, Based on wear rates from main 6000km test. </t>
    </r>
    <r>
      <rPr>
        <b/>
        <sz val="12"/>
        <color rgb="FF0070C0"/>
        <rFont val="Calibri"/>
        <family val="2"/>
        <scheme val="minor"/>
      </rPr>
      <t xml:space="preserve">(*Assumption- replacement necessary after 1 x chain wear to a </t>
    </r>
    <r>
      <rPr>
        <b/>
        <u/>
        <sz val="12"/>
        <color rgb="FF0070C0"/>
        <rFont val="Calibri"/>
        <family val="2"/>
        <scheme val="minor"/>
      </rPr>
      <t>1.0%</t>
    </r>
    <r>
      <rPr>
        <b/>
        <sz val="12"/>
        <color rgb="FF0070C0"/>
        <rFont val="Calibri"/>
        <family val="2"/>
        <scheme val="minor"/>
      </rPr>
      <t xml:space="preserve"> elongation wear necessitating new components with a new chain).  ($Aud)</t>
    </r>
  </si>
  <si>
    <r>
      <rPr>
        <b/>
        <sz val="14"/>
        <color rgb="FF7030A0"/>
        <rFont val="Calibri"/>
        <family val="2"/>
        <scheme val="minor"/>
      </rPr>
      <t>Lubricant  - RAW cost</t>
    </r>
    <r>
      <rPr>
        <b/>
        <sz val="12"/>
        <color rgb="FF7030A0"/>
        <rFont val="Calibri"/>
        <family val="2"/>
        <scheme val="minor"/>
      </rPr>
      <t xml:space="preserve"> of product </t>
    </r>
    <r>
      <rPr>
        <b/>
        <sz val="12"/>
        <color rgb="FF0070C0"/>
        <rFont val="Calibri"/>
        <family val="2"/>
        <scheme val="minor"/>
      </rPr>
      <t>(approx - product prices go up and down over time) - does not include shipping. ($Aud)</t>
    </r>
  </si>
  <si>
    <r>
      <rPr>
        <b/>
        <sz val="14"/>
        <color rgb="FF7030A0"/>
        <rFont val="Calibri"/>
        <family val="2"/>
        <scheme val="minor"/>
      </rPr>
      <t>Lubricant -Cost per 6000km based on usage in main test.</t>
    </r>
    <r>
      <rPr>
        <b/>
        <sz val="12"/>
        <color rgb="FF0070C0"/>
        <rFont val="Calibri"/>
        <family val="2"/>
        <scheme val="minor"/>
      </rPr>
      <t xml:space="preserve">  Units used approx for 6000km main test</t>
    </r>
  </si>
  <si>
    <t>Lubricant cost per 6000km (Raw cost of lubricant X units used)</t>
  </si>
  <si>
    <r>
      <t>Total Cost - D</t>
    </r>
    <r>
      <rPr>
        <b/>
        <sz val="12"/>
        <color rgb="FFFF0000"/>
        <rFont val="Calibri"/>
        <family val="2"/>
        <scheme val="minor"/>
      </rPr>
      <t xml:space="preserve">rivetrain Cost ($500) </t>
    </r>
    <r>
      <rPr>
        <b/>
        <sz val="12"/>
        <color rgb="FF0070C0"/>
        <rFont val="Calibri"/>
        <family val="2"/>
        <scheme val="minor"/>
      </rPr>
      <t>multiplied by wear rates from main test + lubricant cost for main test - per 6000km</t>
    </r>
  </si>
  <si>
    <r>
      <t xml:space="preserve">Total Cost - </t>
    </r>
    <r>
      <rPr>
        <b/>
        <sz val="12"/>
        <color rgb="FFFF0000"/>
        <rFont val="Calibri"/>
        <family val="2"/>
        <scheme val="minor"/>
      </rPr>
      <t>Drivetrain Cost of $1000</t>
    </r>
    <r>
      <rPr>
        <b/>
        <sz val="12"/>
        <color rgb="FF0070C0"/>
        <rFont val="Calibri"/>
        <family val="2"/>
        <scheme val="minor"/>
      </rPr>
      <t xml:space="preserve"> + lubricant cost - per 6000km</t>
    </r>
  </si>
  <si>
    <r>
      <t xml:space="preserve">Total Cost - </t>
    </r>
    <r>
      <rPr>
        <b/>
        <sz val="12"/>
        <color rgb="FFFF0000"/>
        <rFont val="Calibri"/>
        <family val="2"/>
        <scheme val="minor"/>
      </rPr>
      <t>Drivetrain Cost of $1500</t>
    </r>
    <r>
      <rPr>
        <b/>
        <sz val="12"/>
        <color rgb="FF0070C0"/>
        <rFont val="Calibri"/>
        <family val="2"/>
        <scheme val="minor"/>
      </rPr>
      <t xml:space="preserve"> + lubricant cost - per 6000km</t>
    </r>
  </si>
  <si>
    <r>
      <t xml:space="preserve">Total Cost - </t>
    </r>
    <r>
      <rPr>
        <b/>
        <sz val="12"/>
        <color rgb="FFFF0000"/>
        <rFont val="Calibri"/>
        <family val="2"/>
        <scheme val="minor"/>
      </rPr>
      <t>Drivetrain Cost of $2000</t>
    </r>
    <r>
      <rPr>
        <b/>
        <sz val="12"/>
        <color rgb="FF0070C0"/>
        <rFont val="Calibri"/>
        <family val="2"/>
        <scheme val="minor"/>
      </rPr>
      <t xml:space="preserve"> + lubricant cost - per 6000km</t>
    </r>
  </si>
  <si>
    <t xml:space="preserve">This table forms the basis for the KM lifespan ratings in above table. </t>
  </si>
  <si>
    <t xml:space="preserve">Tunap Eco </t>
  </si>
  <si>
    <t>Squirt Hot Wax</t>
  </si>
  <si>
    <t>Ceramic Speed Ultra Endurance Wax</t>
  </si>
  <si>
    <t>Muc-Off Dark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</si>
</sst>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0.000"/>
    <numFmt numFmtId="167" formatCode="0.0"/>
  </numFmts>
  <fonts count="75"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color rgb="FF0070C0"/>
      <name val="Calibri"/>
      <family val="2"/>
      <scheme val="minor"/>
    </font>
    <font>
      <b/>
      <sz val="11"/>
      <color rgb="FF7030A0"/>
      <name val="Calibri"/>
      <family val="2"/>
      <scheme val="minor"/>
    </font>
    <font>
      <b/>
      <sz val="14"/>
      <color theme="1"/>
      <name val="Calibri"/>
      <family val="2"/>
      <scheme val="minor"/>
    </font>
    <font>
      <sz val="12"/>
      <color theme="1"/>
      <name val="Calibri"/>
      <family val="2"/>
      <scheme val="minor"/>
    </font>
    <font>
      <b/>
      <sz val="11"/>
      <color rgb="FFFF0000"/>
      <name val="Calibri"/>
      <family val="2"/>
      <scheme val="minor"/>
    </font>
    <font>
      <sz val="11"/>
      <color rgb="FFFF0000"/>
      <name val="Calibri"/>
      <family val="2"/>
      <scheme val="minor"/>
    </font>
    <font>
      <b/>
      <sz val="14"/>
      <color rgb="FF0070C0"/>
      <name val="Calibri"/>
      <family val="2"/>
      <scheme val="minor"/>
    </font>
    <font>
      <b/>
      <sz val="12"/>
      <color rgb="FF0070C0"/>
      <name val="Calibri"/>
      <family val="2"/>
      <scheme val="minor"/>
    </font>
    <font>
      <sz val="12"/>
      <color rgb="FFFF0000"/>
      <name val="Calibri"/>
      <family val="2"/>
      <scheme val="minor"/>
    </font>
    <font>
      <b/>
      <u/>
      <sz val="12"/>
      <color rgb="FFFF0000"/>
      <name val="Calibri"/>
      <family val="2"/>
      <scheme val="minor"/>
    </font>
    <font>
      <sz val="11"/>
      <color rgb="FF7030A0"/>
      <name val="Calibri"/>
      <family val="2"/>
      <scheme val="minor"/>
    </font>
    <font>
      <b/>
      <sz val="18"/>
      <color theme="0"/>
      <name val="Calibri"/>
      <family val="2"/>
      <scheme val="minor"/>
    </font>
    <font>
      <sz val="18"/>
      <color theme="1"/>
      <name val="Calibri"/>
      <family val="2"/>
      <scheme val="minor"/>
    </font>
    <font>
      <sz val="22"/>
      <color theme="5"/>
      <name val="Bahnschrift"/>
      <family val="2"/>
    </font>
    <font>
      <u/>
      <sz val="22"/>
      <color theme="5"/>
      <name val="Berlin Sans FB"/>
      <family val="2"/>
    </font>
    <font>
      <b/>
      <sz val="12"/>
      <color rgb="FF7030A0"/>
      <name val="Calibri"/>
      <family val="2"/>
      <scheme val="minor"/>
    </font>
    <font>
      <sz val="12"/>
      <color rgb="FF7030A0"/>
      <name val="Calibri"/>
      <family val="2"/>
      <scheme val="minor"/>
    </font>
    <font>
      <b/>
      <sz val="18"/>
      <color rgb="FFFFC000"/>
      <name val="Calibri"/>
      <family val="2"/>
      <scheme val="minor"/>
    </font>
    <font>
      <sz val="18"/>
      <color rgb="FFFFC000"/>
      <name val="Calibri"/>
      <family val="2"/>
      <scheme val="minor"/>
    </font>
    <font>
      <sz val="14"/>
      <color theme="1"/>
      <name val="Calibri"/>
      <family val="2"/>
      <scheme val="minor"/>
    </font>
    <font>
      <b/>
      <sz val="14"/>
      <color rgb="FF7030A0"/>
      <name val="Calibri"/>
      <family val="2"/>
      <scheme val="minor"/>
    </font>
    <font>
      <sz val="11"/>
      <color rgb="FF0070C0"/>
      <name val="Calibri"/>
      <family val="2"/>
      <scheme val="minor"/>
    </font>
    <font>
      <b/>
      <sz val="14"/>
      <color theme="0"/>
      <name val="Calibri"/>
      <family val="2"/>
      <scheme val="minor"/>
    </font>
    <font>
      <b/>
      <i/>
      <sz val="14"/>
      <color rgb="FFFFC000"/>
      <name val="Calibri"/>
      <family val="2"/>
      <scheme val="minor"/>
    </font>
    <font>
      <sz val="14"/>
      <color rgb="FFFF0000"/>
      <name val="Calibri"/>
      <family val="2"/>
      <scheme val="minor"/>
    </font>
    <font>
      <b/>
      <sz val="26"/>
      <color theme="1"/>
      <name val="Calibri"/>
      <family val="2"/>
      <scheme val="minor"/>
    </font>
    <font>
      <b/>
      <sz val="14"/>
      <color rgb="FFFF00FF"/>
      <name val="Calibri"/>
      <family val="2"/>
      <scheme val="minor"/>
    </font>
    <font>
      <b/>
      <sz val="14"/>
      <color rgb="FF00B0F0"/>
      <name val="Calibri"/>
      <family val="2"/>
      <scheme val="minor"/>
    </font>
    <font>
      <b/>
      <sz val="14"/>
      <color rgb="FF00B050"/>
      <name val="Calibri"/>
      <family val="2"/>
      <scheme val="minor"/>
    </font>
    <font>
      <b/>
      <sz val="14"/>
      <color rgb="FFFF0000"/>
      <name val="Calibri"/>
      <family val="2"/>
      <scheme val="minor"/>
    </font>
    <font>
      <b/>
      <sz val="16"/>
      <color theme="1"/>
      <name val="Calibri"/>
      <family val="2"/>
      <scheme val="minor"/>
    </font>
    <font>
      <b/>
      <sz val="16"/>
      <color rgb="FFFF00FF"/>
      <name val="Calibri"/>
      <family val="2"/>
      <scheme val="minor"/>
    </font>
    <font>
      <b/>
      <sz val="16"/>
      <color rgb="FF00B050"/>
      <name val="Calibri"/>
      <family val="2"/>
      <scheme val="minor"/>
    </font>
    <font>
      <b/>
      <sz val="16"/>
      <color rgb="FF00B0F0"/>
      <name val="Calibri"/>
      <family val="2"/>
      <scheme val="minor"/>
    </font>
    <font>
      <b/>
      <sz val="16"/>
      <color rgb="FFFF0000"/>
      <name val="Calibri"/>
      <family val="2"/>
      <scheme val="minor"/>
    </font>
    <font>
      <b/>
      <i/>
      <sz val="14"/>
      <color rgb="FF7030A0"/>
      <name val="Calibri"/>
      <family val="2"/>
      <scheme val="minor"/>
    </font>
    <font>
      <b/>
      <sz val="14"/>
      <color theme="9" tint="-0.249977111117893"/>
      <name val="Calibri"/>
      <family val="2"/>
      <scheme val="minor"/>
    </font>
    <font>
      <sz val="18"/>
      <color rgb="FFFFFF00"/>
      <name val="Calibri"/>
      <family val="2"/>
      <scheme val="minor"/>
    </font>
    <font>
      <sz val="18"/>
      <color rgb="FF00B0F0"/>
      <name val="Calibri"/>
      <family val="2"/>
      <scheme val="minor"/>
    </font>
    <font>
      <b/>
      <sz val="14"/>
      <color theme="8"/>
      <name val="Calibri"/>
      <family val="2"/>
      <scheme val="minor"/>
    </font>
    <font>
      <b/>
      <sz val="14"/>
      <color theme="5"/>
      <name val="Calibri"/>
      <family val="2"/>
      <scheme val="minor"/>
    </font>
    <font>
      <sz val="18"/>
      <color theme="5"/>
      <name val="Calibri"/>
      <family val="2"/>
      <scheme val="minor"/>
    </font>
    <font>
      <b/>
      <sz val="14"/>
      <color rgb="FFFFFF00"/>
      <name val="Calibri"/>
      <family val="2"/>
      <scheme val="minor"/>
    </font>
    <font>
      <b/>
      <sz val="14"/>
      <color theme="9"/>
      <name val="Calibri"/>
      <family val="2"/>
      <scheme val="minor"/>
    </font>
    <font>
      <sz val="18"/>
      <color theme="9"/>
      <name val="Calibri"/>
      <family val="2"/>
      <scheme val="minor"/>
    </font>
    <font>
      <sz val="18"/>
      <color theme="0"/>
      <name val="Calibri"/>
      <family val="2"/>
      <scheme val="minor"/>
    </font>
    <font>
      <sz val="18"/>
      <color rgb="FF7030A0"/>
      <name val="Calibri"/>
      <family val="2"/>
      <scheme val="minor"/>
    </font>
    <font>
      <sz val="18"/>
      <color theme="8"/>
      <name val="Calibri"/>
      <family val="2"/>
      <scheme val="minor"/>
    </font>
    <font>
      <sz val="18"/>
      <color rgb="FFFF0000"/>
      <name val="Calibri"/>
      <family val="2"/>
      <scheme val="minor"/>
    </font>
    <font>
      <sz val="11"/>
      <color theme="0"/>
      <name val="Calibri"/>
      <family val="2"/>
      <scheme val="minor"/>
    </font>
    <font>
      <b/>
      <i/>
      <sz val="20"/>
      <color rgb="FF0070C0"/>
      <name val="Calibri"/>
      <family val="2"/>
      <scheme val="minor"/>
    </font>
    <font>
      <i/>
      <sz val="20"/>
      <color rgb="FF0070C0"/>
      <name val="Calibri"/>
      <family val="2"/>
      <scheme val="minor"/>
    </font>
    <font>
      <b/>
      <i/>
      <sz val="20"/>
      <color rgb="FFFF0000"/>
      <name val="Calibri"/>
      <family val="2"/>
      <scheme val="minor"/>
    </font>
    <font>
      <b/>
      <i/>
      <sz val="14"/>
      <color rgb="FF0070C0"/>
      <name val="Calibri"/>
      <family val="2"/>
      <scheme val="minor"/>
    </font>
    <font>
      <b/>
      <i/>
      <sz val="24"/>
      <color theme="1"/>
      <name val="Calibri"/>
      <family val="2"/>
      <scheme val="minor"/>
    </font>
    <font>
      <sz val="24"/>
      <color theme="1"/>
      <name val="Calibri"/>
      <family val="2"/>
      <scheme val="minor"/>
    </font>
    <font>
      <sz val="11"/>
      <color rgb="FF00B050"/>
      <name val="Calibri"/>
      <family val="2"/>
      <scheme val="minor"/>
    </font>
    <font>
      <b/>
      <u/>
      <sz val="28"/>
      <color rgb="FF00B050"/>
      <name val="Calibri"/>
      <family val="2"/>
      <scheme val="minor"/>
    </font>
    <font>
      <u/>
      <sz val="28"/>
      <color rgb="FF00B050"/>
      <name val="Calibri"/>
      <family val="2"/>
      <scheme val="minor"/>
    </font>
    <font>
      <b/>
      <i/>
      <sz val="14"/>
      <color rgb="FFFF0000"/>
      <name val="Calibri"/>
      <family val="2"/>
      <scheme val="minor"/>
    </font>
    <font>
      <b/>
      <i/>
      <sz val="12"/>
      <color rgb="FFFF0000"/>
      <name val="Calibri"/>
      <family val="2"/>
      <scheme val="minor"/>
    </font>
    <font>
      <i/>
      <sz val="22"/>
      <color rgb="FF00B050"/>
      <name val="Calibri"/>
      <family val="2"/>
      <scheme val="minor"/>
    </font>
    <font>
      <b/>
      <sz val="26"/>
      <color theme="0"/>
      <name val="Calibri"/>
      <family val="2"/>
      <scheme val="minor"/>
    </font>
    <font>
      <b/>
      <sz val="12"/>
      <color rgb="FFFF0000"/>
      <name val="Calibri"/>
      <family val="2"/>
      <scheme val="minor"/>
    </font>
    <font>
      <b/>
      <u/>
      <sz val="26"/>
      <color rgb="FFFF0000"/>
      <name val="Calibri"/>
      <family val="2"/>
      <scheme val="minor"/>
    </font>
    <font>
      <u/>
      <sz val="11"/>
      <color rgb="FFFF0000"/>
      <name val="Calibri"/>
      <family val="2"/>
      <scheme val="minor"/>
    </font>
    <font>
      <sz val="14"/>
      <color rgb="FF00B050"/>
      <name val="Calibri"/>
      <family val="2"/>
      <scheme val="minor"/>
    </font>
    <font>
      <b/>
      <i/>
      <u/>
      <sz val="14"/>
      <color rgb="FF0070C0"/>
      <name val="Calibri"/>
      <family val="2"/>
      <scheme val="minor"/>
    </font>
    <font>
      <b/>
      <u/>
      <sz val="12"/>
      <color rgb="FF0070C0"/>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70C0"/>
        <bgColor indexed="64"/>
      </patternFill>
    </fill>
    <fill>
      <patternFill patternType="solid">
        <fgColor rgb="FF00B0F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5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top style="medium">
        <color indexed="64"/>
      </top>
      <bottom/>
      <diagonal/>
    </border>
    <border>
      <left style="medium">
        <color auto="1"/>
      </left>
      <right/>
      <top style="thin">
        <color auto="1"/>
      </top>
      <bottom style="medium">
        <color auto="1"/>
      </bottom>
      <diagonal/>
    </border>
    <border>
      <left style="medium">
        <color indexed="64"/>
      </left>
      <right/>
      <top style="medium">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right style="medium">
        <color auto="1"/>
      </right>
      <top style="thin">
        <color auto="1"/>
      </top>
      <bottom style="thin">
        <color auto="1"/>
      </bottom>
      <diagonal/>
    </border>
    <border>
      <left/>
      <right style="thin">
        <color auto="1"/>
      </right>
      <top/>
      <bottom style="thin">
        <color auto="1"/>
      </bottom>
      <diagonal/>
    </border>
    <border>
      <left style="medium">
        <color indexed="64"/>
      </left>
      <right/>
      <top/>
      <bottom style="thin">
        <color auto="1"/>
      </bottom>
      <diagonal/>
    </border>
    <border>
      <left style="thin">
        <color auto="1"/>
      </left>
      <right style="medium">
        <color indexed="64"/>
      </right>
      <top/>
      <bottom style="thin">
        <color auto="1"/>
      </bottom>
      <diagonal/>
    </border>
  </borders>
  <cellStyleXfs count="3">
    <xf numFmtId="0" fontId="0" fillId="0" borderId="0"/>
    <xf numFmtId="9" fontId="2" fillId="0" borderId="0" applyFont="0" applyFill="0" applyBorder="0" applyAlignment="0" applyProtection="0"/>
    <xf numFmtId="164" fontId="2" fillId="0" borderId="0" applyFont="0" applyFill="0" applyBorder="0" applyAlignment="0" applyProtection="0"/>
  </cellStyleXfs>
  <cellXfs count="381">
    <xf numFmtId="0" fontId="0" fillId="0" borderId="0" xfId="0"/>
    <xf numFmtId="0" fontId="0" fillId="0" borderId="0" xfId="0" applyAlignment="1">
      <alignment horizontal="center"/>
    </xf>
    <xf numFmtId="0" fontId="6" fillId="6" borderId="24" xfId="0" applyFont="1" applyFill="1" applyBorder="1"/>
    <xf numFmtId="0" fontId="0" fillId="3" borderId="0" xfId="0" applyFill="1" applyAlignment="1">
      <alignment horizontal="center"/>
    </xf>
    <xf numFmtId="0" fontId="6" fillId="6" borderId="25" xfId="0" applyFont="1" applyFill="1" applyBorder="1"/>
    <xf numFmtId="164" fontId="11" fillId="0" borderId="0" xfId="2" applyFont="1" applyAlignment="1"/>
    <xf numFmtId="0" fontId="11" fillId="0" borderId="0" xfId="0" applyFont="1"/>
    <xf numFmtId="0" fontId="7" fillId="0" borderId="0" xfId="0" applyFont="1" applyAlignment="1">
      <alignment wrapText="1"/>
    </xf>
    <xf numFmtId="0" fontId="16" fillId="0" borderId="0" xfId="0" applyFont="1" applyAlignment="1">
      <alignment wrapText="1"/>
    </xf>
    <xf numFmtId="0" fontId="0" fillId="3" borderId="27" xfId="0" applyFill="1" applyBorder="1"/>
    <xf numFmtId="164" fontId="11" fillId="3" borderId="35" xfId="2" applyFont="1" applyFill="1" applyBorder="1" applyAlignment="1"/>
    <xf numFmtId="0" fontId="0" fillId="3" borderId="35" xfId="0" applyFill="1" applyBorder="1" applyAlignment="1">
      <alignment horizontal="center"/>
    </xf>
    <xf numFmtId="0" fontId="11" fillId="3" borderId="28" xfId="0" applyFont="1" applyFill="1" applyBorder="1"/>
    <xf numFmtId="0" fontId="0" fillId="3" borderId="29" xfId="0" applyFill="1" applyBorder="1"/>
    <xf numFmtId="164" fontId="11" fillId="3" borderId="0" xfId="2" applyFont="1" applyFill="1" applyBorder="1" applyAlignment="1"/>
    <xf numFmtId="0" fontId="11" fillId="3" borderId="17" xfId="0" applyFont="1" applyFill="1" applyBorder="1"/>
    <xf numFmtId="0" fontId="0" fillId="3" borderId="0" xfId="0" applyFill="1" applyAlignment="1">
      <alignment wrapText="1"/>
    </xf>
    <xf numFmtId="0" fontId="9" fillId="3" borderId="29" xfId="0" applyFont="1" applyFill="1" applyBorder="1"/>
    <xf numFmtId="164" fontId="14" fillId="3" borderId="0" xfId="2" applyFont="1" applyFill="1" applyBorder="1" applyAlignment="1"/>
    <xf numFmtId="0" fontId="9" fillId="3" borderId="0" xfId="0" applyFont="1" applyFill="1" applyAlignment="1">
      <alignment horizontal="center"/>
    </xf>
    <xf numFmtId="0" fontId="14" fillId="3" borderId="17" xfId="0" applyFont="1" applyFill="1" applyBorder="1"/>
    <xf numFmtId="0" fontId="9" fillId="3" borderId="0" xfId="0" applyFont="1" applyFill="1"/>
    <xf numFmtId="0" fontId="9" fillId="3" borderId="17" xfId="0" applyFont="1" applyFill="1" applyBorder="1"/>
    <xf numFmtId="0" fontId="0" fillId="3" borderId="30" xfId="0" applyFill="1" applyBorder="1" applyAlignment="1">
      <alignment wrapText="1"/>
    </xf>
    <xf numFmtId="0" fontId="0" fillId="3" borderId="26" xfId="0" applyFill="1" applyBorder="1" applyAlignment="1">
      <alignment wrapText="1"/>
    </xf>
    <xf numFmtId="0" fontId="0" fillId="3" borderId="31" xfId="0" applyFill="1" applyBorder="1" applyAlignment="1">
      <alignment wrapText="1"/>
    </xf>
    <xf numFmtId="0" fontId="12" fillId="6" borderId="12" xfId="0" applyFont="1" applyFill="1" applyBorder="1"/>
    <xf numFmtId="3" fontId="10" fillId="0" borderId="21" xfId="2" applyNumberFormat="1" applyFont="1" applyBorder="1" applyAlignment="1">
      <alignment horizontal="center"/>
    </xf>
    <xf numFmtId="0" fontId="6" fillId="6" borderId="33" xfId="0" applyFont="1" applyFill="1" applyBorder="1"/>
    <xf numFmtId="3" fontId="10" fillId="0" borderId="33" xfId="2" applyNumberFormat="1" applyFont="1" applyBorder="1" applyAlignment="1">
      <alignment horizontal="center"/>
    </xf>
    <xf numFmtId="3" fontId="10" fillId="0" borderId="24" xfId="2" applyNumberFormat="1" applyFont="1" applyBorder="1" applyAlignment="1">
      <alignment horizontal="center"/>
    </xf>
    <xf numFmtId="3" fontId="10" fillId="0" borderId="25" xfId="2" applyNumberFormat="1" applyFont="1" applyBorder="1" applyAlignment="1">
      <alignment horizontal="center"/>
    </xf>
    <xf numFmtId="3" fontId="10" fillId="0" borderId="32" xfId="2" applyNumberFormat="1"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3" fontId="10" fillId="0" borderId="22" xfId="2" applyNumberFormat="1" applyFont="1" applyBorder="1" applyAlignment="1">
      <alignment horizontal="center"/>
    </xf>
    <xf numFmtId="0" fontId="3" fillId="0" borderId="7" xfId="0" applyFont="1" applyBorder="1" applyAlignment="1">
      <alignment horizontal="center"/>
    </xf>
    <xf numFmtId="0" fontId="3" fillId="0" borderId="37" xfId="0" applyFont="1" applyBorder="1" applyAlignment="1">
      <alignment horizontal="center"/>
    </xf>
    <xf numFmtId="0" fontId="3" fillId="0" borderId="15" xfId="0" applyFont="1" applyBorder="1" applyAlignment="1">
      <alignment horizontal="center"/>
    </xf>
    <xf numFmtId="0" fontId="3" fillId="0" borderId="36" xfId="0" applyFont="1" applyBorder="1" applyAlignment="1">
      <alignment horizontal="center"/>
    </xf>
    <xf numFmtId="164" fontId="11" fillId="0" borderId="8" xfId="2" applyFont="1" applyBorder="1" applyAlignment="1">
      <alignment wrapText="1"/>
    </xf>
    <xf numFmtId="0" fontId="6" fillId="6" borderId="1" xfId="0" applyFont="1" applyFill="1" applyBorder="1"/>
    <xf numFmtId="0" fontId="12" fillId="6" borderId="40" xfId="0" applyFont="1" applyFill="1" applyBorder="1"/>
    <xf numFmtId="0" fontId="3" fillId="0" borderId="8" xfId="0" applyFont="1" applyBorder="1" applyAlignment="1">
      <alignment horizontal="center" wrapText="1"/>
    </xf>
    <xf numFmtId="3" fontId="10" fillId="0" borderId="1" xfId="2" applyNumberFormat="1" applyFont="1" applyBorder="1" applyAlignment="1">
      <alignment horizontal="center"/>
    </xf>
    <xf numFmtId="0" fontId="3" fillId="0" borderId="1" xfId="0" applyFont="1" applyBorder="1" applyAlignment="1">
      <alignment horizontal="center"/>
    </xf>
    <xf numFmtId="0" fontId="3" fillId="0" borderId="39" xfId="0" applyFont="1" applyBorder="1" applyAlignment="1">
      <alignment horizontal="center"/>
    </xf>
    <xf numFmtId="0" fontId="25" fillId="3" borderId="0" xfId="0" applyFont="1" applyFill="1"/>
    <xf numFmtId="164" fontId="25" fillId="3" borderId="0" xfId="2" applyFont="1" applyFill="1"/>
    <xf numFmtId="0" fontId="25" fillId="3" borderId="0" xfId="0" applyFont="1" applyFill="1" applyAlignment="1">
      <alignment horizontal="center"/>
    </xf>
    <xf numFmtId="164" fontId="25" fillId="0" borderId="0" xfId="2" applyFont="1"/>
    <xf numFmtId="0" fontId="25" fillId="0" borderId="0" xfId="0" applyFont="1"/>
    <xf numFmtId="0" fontId="8" fillId="0" borderId="0" xfId="0" applyFont="1"/>
    <xf numFmtId="0" fontId="25" fillId="0" borderId="0" xfId="0" applyFont="1" applyAlignment="1">
      <alignment horizontal="center"/>
    </xf>
    <xf numFmtId="0" fontId="8" fillId="0" borderId="23" xfId="0" applyFont="1" applyBorder="1"/>
    <xf numFmtId="0" fontId="31" fillId="3" borderId="0" xfId="0" applyFont="1" applyFill="1"/>
    <xf numFmtId="0" fontId="32" fillId="6" borderId="21" xfId="0" applyFont="1" applyFill="1" applyBorder="1"/>
    <xf numFmtId="0" fontId="33" fillId="6" borderId="38" xfId="0" applyFont="1" applyFill="1" applyBorder="1"/>
    <xf numFmtId="0" fontId="34" fillId="6" borderId="16" xfId="0" applyFont="1" applyFill="1" applyBorder="1"/>
    <xf numFmtId="0" fontId="36" fillId="3" borderId="0" xfId="0" applyFont="1" applyFill="1"/>
    <xf numFmtId="0" fontId="33" fillId="6" borderId="16" xfId="0" applyFont="1" applyFill="1" applyBorder="1"/>
    <xf numFmtId="0" fontId="32" fillId="6" borderId="38" xfId="0" applyFont="1" applyFill="1" applyBorder="1"/>
    <xf numFmtId="0" fontId="34" fillId="6" borderId="38" xfId="0" applyFont="1" applyFill="1" applyBorder="1"/>
    <xf numFmtId="0" fontId="33" fillId="6" borderId="21" xfId="0" applyFont="1" applyFill="1" applyBorder="1"/>
    <xf numFmtId="164" fontId="10" fillId="0" borderId="41" xfId="2" applyFont="1" applyBorder="1" applyAlignment="1">
      <alignment wrapText="1"/>
    </xf>
    <xf numFmtId="0" fontId="3" fillId="0" borderId="42" xfId="0" applyFont="1" applyBorder="1" applyAlignment="1">
      <alignment horizontal="center" wrapText="1"/>
    </xf>
    <xf numFmtId="0" fontId="41" fillId="6" borderId="16" xfId="0" applyFont="1" applyFill="1" applyBorder="1"/>
    <xf numFmtId="0" fontId="35" fillId="0" borderId="0" xfId="0" applyFont="1"/>
    <xf numFmtId="0" fontId="25" fillId="8" borderId="0" xfId="0" applyFont="1" applyFill="1"/>
    <xf numFmtId="0" fontId="12" fillId="0" borderId="0" xfId="0" applyFont="1"/>
    <xf numFmtId="0" fontId="42" fillId="0" borderId="0" xfId="0" applyFont="1"/>
    <xf numFmtId="0" fontId="30" fillId="0" borderId="0" xfId="0" applyFont="1"/>
    <xf numFmtId="0" fontId="0" fillId="3" borderId="0" xfId="0" applyFill="1"/>
    <xf numFmtId="1" fontId="3" fillId="0" borderId="1" xfId="0" applyNumberFormat="1" applyFont="1" applyBorder="1" applyAlignment="1">
      <alignment horizontal="center"/>
    </xf>
    <xf numFmtId="1" fontId="3" fillId="0" borderId="37" xfId="0" applyNumberFormat="1" applyFont="1" applyBorder="1" applyAlignment="1">
      <alignment horizontal="center"/>
    </xf>
    <xf numFmtId="0" fontId="29" fillId="3" borderId="0" xfId="0" applyFont="1" applyFill="1"/>
    <xf numFmtId="0" fontId="34" fillId="6" borderId="21" xfId="0" applyFont="1" applyFill="1" applyBorder="1"/>
    <xf numFmtId="0" fontId="32" fillId="6" borderId="16" xfId="0" applyFont="1" applyFill="1" applyBorder="1"/>
    <xf numFmtId="0" fontId="45" fillId="10" borderId="29" xfId="0" applyFont="1" applyFill="1" applyBorder="1"/>
    <xf numFmtId="0" fontId="45" fillId="10" borderId="30" xfId="0" applyFont="1" applyFill="1" applyBorder="1"/>
    <xf numFmtId="164" fontId="8" fillId="2" borderId="26" xfId="2" applyFont="1" applyFill="1" applyBorder="1" applyAlignment="1">
      <alignment horizontal="left"/>
    </xf>
    <xf numFmtId="0" fontId="8" fillId="2" borderId="26" xfId="0" applyFont="1" applyFill="1" applyBorder="1" applyAlignment="1">
      <alignment horizontal="left"/>
    </xf>
    <xf numFmtId="0" fontId="8" fillId="2" borderId="31" xfId="0" applyFont="1" applyFill="1" applyBorder="1" applyAlignment="1">
      <alignment horizontal="left"/>
    </xf>
    <xf numFmtId="0" fontId="46" fillId="8" borderId="18" xfId="0" applyFont="1" applyFill="1" applyBorder="1" applyAlignment="1">
      <alignment wrapText="1"/>
    </xf>
    <xf numFmtId="0" fontId="47" fillId="8" borderId="19" xfId="0" applyFont="1" applyFill="1" applyBorder="1" applyAlignment="1">
      <alignment wrapText="1"/>
    </xf>
    <xf numFmtId="0" fontId="47" fillId="8" borderId="10" xfId="0" applyFont="1" applyFill="1" applyBorder="1" applyAlignment="1">
      <alignment wrapText="1"/>
    </xf>
    <xf numFmtId="0" fontId="48" fillId="8" borderId="18" xfId="0" applyFont="1" applyFill="1" applyBorder="1" applyAlignment="1">
      <alignment wrapText="1"/>
    </xf>
    <xf numFmtId="0" fontId="43" fillId="8" borderId="19" xfId="0" applyFont="1" applyFill="1" applyBorder="1" applyAlignment="1">
      <alignment wrapText="1"/>
    </xf>
    <xf numFmtId="0" fontId="43" fillId="8" borderId="10" xfId="0" applyFont="1" applyFill="1" applyBorder="1" applyAlignment="1">
      <alignment wrapText="1"/>
    </xf>
    <xf numFmtId="0" fontId="49" fillId="8" borderId="18" xfId="0" applyFont="1" applyFill="1" applyBorder="1" applyAlignment="1">
      <alignment wrapText="1"/>
    </xf>
    <xf numFmtId="0" fontId="50" fillId="8" borderId="19" xfId="0" applyFont="1" applyFill="1" applyBorder="1" applyAlignment="1">
      <alignment wrapText="1"/>
    </xf>
    <xf numFmtId="0" fontId="50" fillId="8" borderId="10" xfId="0" applyFont="1" applyFill="1" applyBorder="1" applyAlignment="1">
      <alignment wrapText="1"/>
    </xf>
    <xf numFmtId="0" fontId="33" fillId="8" borderId="18" xfId="0" applyFont="1" applyFill="1" applyBorder="1" applyAlignment="1">
      <alignment wrapText="1"/>
    </xf>
    <xf numFmtId="0" fontId="44" fillId="8" borderId="19" xfId="0" applyFont="1" applyFill="1" applyBorder="1" applyAlignment="1">
      <alignment wrapText="1"/>
    </xf>
    <xf numFmtId="0" fontId="44" fillId="8" borderId="10" xfId="0" applyFont="1" applyFill="1" applyBorder="1" applyAlignment="1">
      <alignment wrapText="1"/>
    </xf>
    <xf numFmtId="0" fontId="26" fillId="8" borderId="18" xfId="0" applyFont="1" applyFill="1" applyBorder="1" applyAlignment="1">
      <alignment wrapText="1"/>
    </xf>
    <xf numFmtId="0" fontId="52" fillId="8" borderId="19" xfId="0" applyFont="1" applyFill="1" applyBorder="1" applyAlignment="1">
      <alignment wrapText="1"/>
    </xf>
    <xf numFmtId="0" fontId="52" fillId="8" borderId="10" xfId="0" applyFont="1" applyFill="1" applyBorder="1" applyAlignment="1">
      <alignment wrapText="1"/>
    </xf>
    <xf numFmtId="0" fontId="33" fillId="2" borderId="21" xfId="0" applyFont="1" applyFill="1" applyBorder="1"/>
    <xf numFmtId="164" fontId="12" fillId="6" borderId="13" xfId="2" applyFont="1" applyFill="1" applyBorder="1" applyAlignment="1">
      <alignment wrapText="1"/>
    </xf>
    <xf numFmtId="0" fontId="12" fillId="6" borderId="13" xfId="0" applyFont="1" applyFill="1" applyBorder="1" applyAlignment="1">
      <alignment horizontal="center" wrapText="1"/>
    </xf>
    <xf numFmtId="0" fontId="12" fillId="6" borderId="14" xfId="0" applyFont="1" applyFill="1" applyBorder="1" applyAlignment="1">
      <alignment wrapText="1"/>
    </xf>
    <xf numFmtId="164" fontId="12" fillId="6" borderId="43" xfId="2" applyFont="1" applyFill="1" applyBorder="1" applyAlignment="1">
      <alignment wrapText="1"/>
    </xf>
    <xf numFmtId="0" fontId="12" fillId="6" borderId="9" xfId="0" applyFont="1" applyFill="1" applyBorder="1"/>
    <xf numFmtId="2" fontId="25" fillId="0" borderId="4" xfId="1" applyNumberFormat="1" applyFont="1" applyFill="1" applyBorder="1" applyAlignment="1">
      <alignment horizontal="center"/>
    </xf>
    <xf numFmtId="2" fontId="25" fillId="0" borderId="24" xfId="1" applyNumberFormat="1" applyFont="1" applyFill="1" applyBorder="1" applyAlignment="1">
      <alignment horizontal="center"/>
    </xf>
    <xf numFmtId="2" fontId="25" fillId="0" borderId="1" xfId="1" applyNumberFormat="1" applyFont="1" applyFill="1" applyBorder="1" applyAlignment="1">
      <alignment horizontal="center"/>
    </xf>
    <xf numFmtId="2" fontId="25" fillId="0" borderId="5" xfId="1" applyNumberFormat="1" applyFont="1" applyFill="1" applyBorder="1" applyAlignment="1">
      <alignment horizontal="center"/>
    </xf>
    <xf numFmtId="2" fontId="25" fillId="2" borderId="4" xfId="1" applyNumberFormat="1" applyFont="1" applyFill="1" applyBorder="1" applyAlignment="1">
      <alignment horizontal="center"/>
    </xf>
    <xf numFmtId="2" fontId="25" fillId="2" borderId="1" xfId="1" applyNumberFormat="1" applyFont="1" applyFill="1" applyBorder="1" applyAlignment="1">
      <alignment horizontal="center"/>
    </xf>
    <xf numFmtId="2" fontId="25" fillId="2" borderId="5" xfId="1" applyNumberFormat="1" applyFont="1" applyFill="1" applyBorder="1" applyAlignment="1">
      <alignment horizontal="center"/>
    </xf>
    <xf numFmtId="167" fontId="25" fillId="0" borderId="6" xfId="1" applyNumberFormat="1" applyFont="1" applyFill="1" applyBorder="1" applyAlignment="1">
      <alignment horizontal="center"/>
    </xf>
    <xf numFmtId="167" fontId="25" fillId="0" borderId="25" xfId="1" applyNumberFormat="1" applyFont="1" applyFill="1" applyBorder="1" applyAlignment="1">
      <alignment horizontal="center"/>
    </xf>
    <xf numFmtId="2" fontId="8" fillId="0" borderId="0" xfId="1" applyNumberFormat="1" applyFont="1"/>
    <xf numFmtId="0" fontId="45" fillId="10" borderId="44" xfId="0" applyFont="1" applyFill="1" applyBorder="1"/>
    <xf numFmtId="0" fontId="45" fillId="10" borderId="45" xfId="0" applyFont="1" applyFill="1" applyBorder="1"/>
    <xf numFmtId="0" fontId="47" fillId="3" borderId="0" xfId="0" applyFont="1" applyFill="1" applyAlignment="1">
      <alignment wrapText="1"/>
    </xf>
    <xf numFmtId="0" fontId="43" fillId="3" borderId="0" xfId="0" applyFont="1" applyFill="1" applyAlignment="1">
      <alignment wrapText="1"/>
    </xf>
    <xf numFmtId="0" fontId="50" fillId="3" borderId="0" xfId="0" applyFont="1" applyFill="1" applyAlignment="1">
      <alignment wrapText="1"/>
    </xf>
    <xf numFmtId="0" fontId="44" fillId="3" borderId="0" xfId="0" applyFont="1" applyFill="1" applyAlignment="1">
      <alignment wrapText="1"/>
    </xf>
    <xf numFmtId="0" fontId="51" fillId="3" borderId="0" xfId="0" applyFont="1" applyFill="1" applyAlignment="1">
      <alignment wrapText="1"/>
    </xf>
    <xf numFmtId="0" fontId="52" fillId="3" borderId="0" xfId="0" applyFont="1" applyFill="1" applyAlignment="1">
      <alignment wrapText="1"/>
    </xf>
    <xf numFmtId="0" fontId="53" fillId="3" borderId="0" xfId="0" applyFont="1" applyFill="1" applyAlignment="1">
      <alignment wrapText="1"/>
    </xf>
    <xf numFmtId="0" fontId="54" fillId="3" borderId="0" xfId="0" applyFont="1" applyFill="1" applyAlignment="1">
      <alignment wrapText="1"/>
    </xf>
    <xf numFmtId="167" fontId="25" fillId="3" borderId="0" xfId="1" applyNumberFormat="1" applyFont="1" applyFill="1" applyBorder="1" applyAlignment="1">
      <alignment horizontal="center"/>
    </xf>
    <xf numFmtId="167" fontId="25" fillId="3" borderId="0" xfId="0" applyNumberFormat="1" applyFont="1" applyFill="1" applyAlignment="1">
      <alignment horizontal="center"/>
    </xf>
    <xf numFmtId="2" fontId="8" fillId="3" borderId="0" xfId="1" applyNumberFormat="1" applyFont="1" applyFill="1"/>
    <xf numFmtId="0" fontId="8" fillId="3" borderId="0" xfId="0" applyFont="1" applyFill="1" applyAlignment="1">
      <alignment horizontal="left"/>
    </xf>
    <xf numFmtId="164" fontId="25" fillId="3" borderId="0" xfId="2" applyFont="1" applyFill="1" applyBorder="1" applyAlignment="1">
      <alignment horizontal="center"/>
    </xf>
    <xf numFmtId="0" fontId="8" fillId="3" borderId="0" xfId="0" applyFont="1" applyFill="1"/>
    <xf numFmtId="164" fontId="8" fillId="3" borderId="0" xfId="2" applyFont="1" applyFill="1" applyAlignment="1">
      <alignment horizontal="left"/>
    </xf>
    <xf numFmtId="164" fontId="12" fillId="6" borderId="19" xfId="2" applyFont="1" applyFill="1" applyBorder="1" applyAlignment="1">
      <alignment wrapText="1"/>
    </xf>
    <xf numFmtId="2" fontId="25" fillId="0" borderId="39" xfId="1" applyNumberFormat="1" applyFont="1" applyFill="1" applyBorder="1" applyAlignment="1">
      <alignment horizontal="center"/>
    </xf>
    <xf numFmtId="2" fontId="25" fillId="0" borderId="15" xfId="1" applyNumberFormat="1" applyFont="1" applyFill="1" applyBorder="1" applyAlignment="1">
      <alignment horizontal="center"/>
    </xf>
    <xf numFmtId="2" fontId="8" fillId="0" borderId="39" xfId="1" applyNumberFormat="1" applyFont="1" applyFill="1" applyBorder="1" applyAlignment="1">
      <alignment horizontal="center"/>
    </xf>
    <xf numFmtId="2" fontId="8" fillId="0" borderId="15" xfId="1" applyNumberFormat="1" applyFont="1" applyFill="1" applyBorder="1" applyAlignment="1">
      <alignment horizontal="center"/>
    </xf>
    <xf numFmtId="2" fontId="25" fillId="2" borderId="15" xfId="1" applyNumberFormat="1" applyFont="1" applyFill="1" applyBorder="1" applyAlignment="1">
      <alignment horizontal="center"/>
    </xf>
    <xf numFmtId="2" fontId="25" fillId="2" borderId="6" xfId="1" applyNumberFormat="1" applyFont="1" applyFill="1" applyBorder="1" applyAlignment="1">
      <alignment horizontal="center"/>
    </xf>
    <xf numFmtId="0" fontId="12" fillId="4" borderId="12" xfId="0" applyFont="1" applyFill="1" applyBorder="1" applyAlignment="1">
      <alignment horizontal="center" wrapText="1"/>
    </xf>
    <xf numFmtId="0" fontId="12" fillId="4" borderId="14" xfId="0" applyFont="1" applyFill="1" applyBorder="1" applyAlignment="1">
      <alignment horizontal="center" wrapText="1"/>
    </xf>
    <xf numFmtId="0" fontId="8" fillId="11" borderId="12" xfId="0" applyFont="1" applyFill="1" applyBorder="1" applyAlignment="1">
      <alignment horizontal="center" wrapText="1"/>
    </xf>
    <xf numFmtId="0" fontId="8" fillId="11" borderId="14" xfId="0" applyFont="1" applyFill="1" applyBorder="1" applyAlignment="1">
      <alignment horizontal="center" wrapText="1"/>
    </xf>
    <xf numFmtId="2" fontId="25" fillId="6" borderId="4" xfId="1" applyNumberFormat="1" applyFont="1" applyFill="1" applyBorder="1" applyAlignment="1">
      <alignment horizontal="center"/>
    </xf>
    <xf numFmtId="2" fontId="25" fillId="6" borderId="5" xfId="1" applyNumberFormat="1" applyFont="1" applyFill="1" applyBorder="1" applyAlignment="1">
      <alignment horizontal="center"/>
    </xf>
    <xf numFmtId="2" fontId="8" fillId="6" borderId="4" xfId="1" applyNumberFormat="1" applyFont="1" applyFill="1" applyBorder="1" applyAlignment="1">
      <alignment horizontal="center"/>
    </xf>
    <xf numFmtId="0" fontId="28" fillId="3" borderId="18" xfId="0" applyFont="1" applyFill="1" applyBorder="1" applyAlignment="1">
      <alignment wrapText="1"/>
    </xf>
    <xf numFmtId="0" fontId="55" fillId="3" borderId="19" xfId="0" applyFont="1" applyFill="1" applyBorder="1" applyAlignment="1">
      <alignment wrapText="1"/>
    </xf>
    <xf numFmtId="0" fontId="55" fillId="3" borderId="10" xfId="0" applyFont="1" applyFill="1" applyBorder="1" applyAlignment="1">
      <alignment wrapText="1"/>
    </xf>
    <xf numFmtId="2" fontId="25" fillId="2" borderId="24" xfId="1" applyNumberFormat="1" applyFont="1" applyFill="1" applyBorder="1" applyAlignment="1">
      <alignment horizontal="center"/>
    </xf>
    <xf numFmtId="2" fontId="25" fillId="0" borderId="5" xfId="1" applyNumberFormat="1" applyFont="1" applyBorder="1" applyAlignment="1">
      <alignment horizontal="center"/>
    </xf>
    <xf numFmtId="2" fontId="25" fillId="2" borderId="5" xfId="0" applyNumberFormat="1" applyFont="1" applyFill="1" applyBorder="1" applyAlignment="1">
      <alignment horizontal="center"/>
    </xf>
    <xf numFmtId="2" fontId="25" fillId="7" borderId="4" xfId="1" applyNumberFormat="1" applyFont="1" applyFill="1" applyBorder="1" applyAlignment="1">
      <alignment horizontal="center"/>
    </xf>
    <xf numFmtId="2" fontId="25" fillId="7" borderId="5" xfId="1" applyNumberFormat="1" applyFont="1" applyFill="1" applyBorder="1" applyAlignment="1">
      <alignment horizontal="center"/>
    </xf>
    <xf numFmtId="2" fontId="25" fillId="7" borderId="24" xfId="1" applyNumberFormat="1" applyFont="1" applyFill="1" applyBorder="1" applyAlignment="1">
      <alignment horizontal="center"/>
    </xf>
    <xf numFmtId="165" fontId="8" fillId="0" borderId="46" xfId="0" applyNumberFormat="1" applyFont="1" applyBorder="1" applyAlignment="1">
      <alignment horizontal="center"/>
    </xf>
    <xf numFmtId="2" fontId="25" fillId="7" borderId="2" xfId="1" applyNumberFormat="1" applyFont="1" applyFill="1" applyBorder="1" applyAlignment="1">
      <alignment horizontal="center"/>
    </xf>
    <xf numFmtId="2" fontId="25" fillId="7" borderId="3" xfId="1" applyNumberFormat="1" applyFont="1" applyFill="1" applyBorder="1" applyAlignment="1">
      <alignment horizontal="center"/>
    </xf>
    <xf numFmtId="0" fontId="0" fillId="0" borderId="17" xfId="0" applyBorder="1"/>
    <xf numFmtId="165" fontId="8" fillId="0" borderId="47" xfId="0" applyNumberFormat="1" applyFont="1" applyBorder="1" applyAlignment="1">
      <alignment horizontal="center"/>
    </xf>
    <xf numFmtId="2" fontId="25" fillId="2" borderId="39" xfId="1" applyNumberFormat="1" applyFont="1" applyFill="1" applyBorder="1" applyAlignment="1">
      <alignment horizontal="center"/>
    </xf>
    <xf numFmtId="2" fontId="25" fillId="0" borderId="33" xfId="1" applyNumberFormat="1" applyFont="1" applyFill="1" applyBorder="1" applyAlignment="1">
      <alignment horizontal="center"/>
    </xf>
    <xf numFmtId="2" fontId="25" fillId="8" borderId="24" xfId="1" applyNumberFormat="1" applyFont="1" applyFill="1" applyBorder="1" applyAlignment="1">
      <alignment horizontal="center"/>
    </xf>
    <xf numFmtId="165" fontId="8" fillId="0" borderId="45" xfId="0" applyNumberFormat="1" applyFont="1" applyBorder="1" applyAlignment="1">
      <alignment horizontal="center"/>
    </xf>
    <xf numFmtId="2" fontId="25" fillId="6" borderId="2" xfId="1" applyNumberFormat="1" applyFont="1" applyFill="1" applyBorder="1" applyAlignment="1">
      <alignment horizontal="center"/>
    </xf>
    <xf numFmtId="2" fontId="25" fillId="6" borderId="3" xfId="1" applyNumberFormat="1" applyFont="1" applyFill="1" applyBorder="1" applyAlignment="1">
      <alignment horizontal="center"/>
    </xf>
    <xf numFmtId="2" fontId="25" fillId="0" borderId="37" xfId="1" applyNumberFormat="1" applyFont="1" applyFill="1" applyBorder="1" applyAlignment="1">
      <alignment horizontal="center"/>
    </xf>
    <xf numFmtId="2" fontId="25" fillId="8" borderId="15" xfId="1" applyNumberFormat="1" applyFont="1" applyFill="1" applyBorder="1" applyAlignment="1">
      <alignment horizontal="center"/>
    </xf>
    <xf numFmtId="165" fontId="8" fillId="0" borderId="30" xfId="0" applyNumberFormat="1" applyFont="1" applyBorder="1" applyAlignment="1">
      <alignment horizontal="center"/>
    </xf>
    <xf numFmtId="0" fontId="35" fillId="5" borderId="42" xfId="0" applyFont="1" applyFill="1" applyBorder="1" applyAlignment="1">
      <alignment wrapText="1"/>
    </xf>
    <xf numFmtId="2" fontId="25" fillId="8" borderId="4" xfId="1" applyNumberFormat="1" applyFont="1" applyFill="1" applyBorder="1" applyAlignment="1">
      <alignment horizontal="center"/>
    </xf>
    <xf numFmtId="0" fontId="0" fillId="0" borderId="5" xfId="0" applyBorder="1"/>
    <xf numFmtId="165" fontId="8" fillId="0" borderId="6" xfId="0" applyNumberFormat="1" applyFont="1" applyBorder="1" applyAlignment="1">
      <alignment horizontal="center"/>
    </xf>
    <xf numFmtId="0" fontId="0" fillId="0" borderId="7" xfId="0" applyBorder="1"/>
    <xf numFmtId="2" fontId="25" fillId="12" borderId="2" xfId="1" applyNumberFormat="1" applyFont="1" applyFill="1" applyBorder="1" applyAlignment="1">
      <alignment horizontal="center"/>
    </xf>
    <xf numFmtId="2" fontId="25" fillId="12" borderId="3" xfId="1" applyNumberFormat="1" applyFont="1" applyFill="1" applyBorder="1" applyAlignment="1">
      <alignment horizontal="center"/>
    </xf>
    <xf numFmtId="2" fontId="25" fillId="12" borderId="4" xfId="1" applyNumberFormat="1" applyFont="1" applyFill="1" applyBorder="1" applyAlignment="1">
      <alignment horizontal="center"/>
    </xf>
    <xf numFmtId="2" fontId="25" fillId="12" borderId="5" xfId="1" applyNumberFormat="1" applyFont="1" applyFill="1" applyBorder="1" applyAlignment="1">
      <alignment horizontal="center"/>
    </xf>
    <xf numFmtId="0" fontId="35" fillId="5" borderId="28" xfId="0" applyFont="1" applyFill="1" applyBorder="1" applyAlignment="1">
      <alignment wrapText="1"/>
    </xf>
    <xf numFmtId="164" fontId="12" fillId="6" borderId="9" xfId="2" applyFont="1" applyFill="1" applyBorder="1" applyAlignment="1">
      <alignment wrapText="1"/>
    </xf>
    <xf numFmtId="2" fontId="25" fillId="0" borderId="21" xfId="1" applyNumberFormat="1" applyFont="1" applyFill="1" applyBorder="1" applyAlignment="1">
      <alignment horizontal="center"/>
    </xf>
    <xf numFmtId="0" fontId="35" fillId="6" borderId="16" xfId="0" applyFont="1" applyFill="1" applyBorder="1"/>
    <xf numFmtId="2" fontId="25" fillId="7" borderId="17" xfId="1" applyNumberFormat="1" applyFont="1" applyFill="1" applyBorder="1" applyAlignment="1">
      <alignment horizontal="center"/>
    </xf>
    <xf numFmtId="0" fontId="33" fillId="9" borderId="21" xfId="0" applyFont="1" applyFill="1" applyBorder="1"/>
    <xf numFmtId="2" fontId="25" fillId="8" borderId="17" xfId="1" applyNumberFormat="1" applyFont="1" applyFill="1" applyBorder="1" applyAlignment="1">
      <alignment horizontal="center"/>
    </xf>
    <xf numFmtId="1" fontId="3" fillId="0" borderId="15" xfId="0" applyNumberFormat="1" applyFont="1" applyBorder="1" applyAlignment="1">
      <alignment horizontal="center"/>
    </xf>
    <xf numFmtId="0" fontId="9" fillId="3" borderId="0" xfId="0" applyFont="1" applyFill="1" applyAlignment="1">
      <alignment wrapText="1"/>
    </xf>
    <xf numFmtId="166" fontId="25" fillId="6" borderId="4" xfId="1" applyNumberFormat="1" applyFont="1" applyFill="1" applyBorder="1" applyAlignment="1">
      <alignment horizontal="center"/>
    </xf>
    <xf numFmtId="2" fontId="25" fillId="2" borderId="3" xfId="1" applyNumberFormat="1" applyFont="1" applyFill="1" applyBorder="1" applyAlignment="1">
      <alignment horizontal="center"/>
    </xf>
    <xf numFmtId="2" fontId="25" fillId="0" borderId="16" xfId="1" applyNumberFormat="1" applyFont="1" applyFill="1" applyBorder="1" applyAlignment="1">
      <alignment horizontal="center"/>
    </xf>
    <xf numFmtId="0" fontId="67" fillId="5" borderId="26" xfId="0" applyFont="1" applyFill="1" applyBorder="1" applyAlignment="1">
      <alignment horizontal="center"/>
    </xf>
    <xf numFmtId="0" fontId="56" fillId="3" borderId="26" xfId="0" applyFont="1" applyFill="1" applyBorder="1" applyAlignment="1">
      <alignment horizontal="left"/>
    </xf>
    <xf numFmtId="0" fontId="57" fillId="0" borderId="26" xfId="0" applyFont="1" applyBorder="1" applyAlignment="1">
      <alignment horizontal="left"/>
    </xf>
    <xf numFmtId="2" fontId="25" fillId="8" borderId="34" xfId="1" applyNumberFormat="1" applyFont="1" applyFill="1" applyBorder="1" applyAlignment="1">
      <alignment horizontal="center"/>
    </xf>
    <xf numFmtId="164" fontId="25" fillId="3" borderId="0" xfId="2" applyFont="1" applyFill="1" applyAlignment="1"/>
    <xf numFmtId="0" fontId="32" fillId="6" borderId="23" xfId="0" applyFont="1" applyFill="1" applyBorder="1"/>
    <xf numFmtId="0" fontId="32" fillId="6" borderId="24" xfId="0" applyFont="1" applyFill="1" applyBorder="1"/>
    <xf numFmtId="0" fontId="34" fillId="6" borderId="24" xfId="0" applyFont="1" applyFill="1" applyBorder="1"/>
    <xf numFmtId="0" fontId="33" fillId="6" borderId="24" xfId="0" applyFont="1" applyFill="1" applyBorder="1"/>
    <xf numFmtId="0" fontId="33" fillId="9" borderId="24" xfId="0" applyFont="1" applyFill="1" applyBorder="1"/>
    <xf numFmtId="0" fontId="35" fillId="6" borderId="24" xfId="0" applyFont="1" applyFill="1" applyBorder="1"/>
    <xf numFmtId="0" fontId="33" fillId="2" borderId="24" xfId="0" applyFont="1" applyFill="1" applyBorder="1"/>
    <xf numFmtId="0" fontId="41" fillId="6" borderId="24" xfId="0" applyFont="1" applyFill="1" applyBorder="1"/>
    <xf numFmtId="0" fontId="62" fillId="3" borderId="0" xfId="0" applyFont="1" applyFill="1" applyAlignment="1">
      <alignment horizontal="center"/>
    </xf>
    <xf numFmtId="0" fontId="13" fillId="3" borderId="9" xfId="0" applyFont="1" applyFill="1" applyBorder="1" applyAlignment="1">
      <alignment wrapText="1"/>
    </xf>
    <xf numFmtId="2" fontId="25" fillId="7" borderId="34" xfId="1" applyNumberFormat="1" applyFont="1" applyFill="1" applyBorder="1" applyAlignment="1">
      <alignment horizontal="center"/>
    </xf>
    <xf numFmtId="2" fontId="25" fillId="7" borderId="6" xfId="1" applyNumberFormat="1" applyFont="1" applyFill="1" applyBorder="1" applyAlignment="1">
      <alignment horizontal="center"/>
    </xf>
    <xf numFmtId="2" fontId="25" fillId="7" borderId="7" xfId="1" applyNumberFormat="1" applyFont="1" applyFill="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27" fillId="6" borderId="12" xfId="0" applyFont="1" applyFill="1" applyBorder="1"/>
    <xf numFmtId="0" fontId="27" fillId="6" borderId="13" xfId="0" applyFont="1" applyFill="1" applyBorder="1"/>
    <xf numFmtId="0" fontId="27" fillId="6" borderId="14" xfId="0" applyFont="1" applyFill="1" applyBorder="1"/>
    <xf numFmtId="0" fontId="6" fillId="6" borderId="9" xfId="0" applyFont="1" applyFill="1" applyBorder="1" applyAlignment="1">
      <alignment horizontal="center"/>
    </xf>
    <xf numFmtId="2" fontId="25" fillId="7" borderId="50" xfId="1" applyNumberFormat="1" applyFont="1" applyFill="1" applyBorder="1" applyAlignment="1">
      <alignment horizontal="center"/>
    </xf>
    <xf numFmtId="2" fontId="72" fillId="8" borderId="5" xfId="1" applyNumberFormat="1" applyFont="1" applyFill="1" applyBorder="1" applyAlignment="1">
      <alignment horizontal="center"/>
    </xf>
    <xf numFmtId="2" fontId="25" fillId="0" borderId="24" xfId="1" applyNumberFormat="1" applyFont="1" applyBorder="1" applyAlignment="1">
      <alignment horizontal="center"/>
    </xf>
    <xf numFmtId="164" fontId="12" fillId="13" borderId="33" xfId="2" applyFont="1" applyFill="1" applyBorder="1"/>
    <xf numFmtId="164" fontId="12" fillId="13" borderId="37" xfId="2" applyFont="1" applyFill="1" applyBorder="1"/>
    <xf numFmtId="164" fontId="25" fillId="0" borderId="15" xfId="2" applyFont="1" applyBorder="1"/>
    <xf numFmtId="164" fontId="9" fillId="0" borderId="36" xfId="2" applyFont="1" applyBorder="1"/>
    <xf numFmtId="2" fontId="25" fillId="0" borderId="25" xfId="0" applyNumberFormat="1" applyFont="1" applyBorder="1" applyAlignment="1">
      <alignment horizontal="center"/>
    </xf>
    <xf numFmtId="0" fontId="57" fillId="0" borderId="0" xfId="0" applyFont="1" applyAlignment="1">
      <alignment horizontal="left"/>
    </xf>
    <xf numFmtId="166" fontId="25" fillId="12" borderId="3" xfId="1" applyNumberFormat="1" applyFont="1" applyFill="1" applyBorder="1" applyAlignment="1">
      <alignment horizontal="center"/>
    </xf>
    <xf numFmtId="0" fontId="32" fillId="6" borderId="1" xfId="0" applyFont="1" applyFill="1" applyBorder="1"/>
    <xf numFmtId="0" fontId="73" fillId="3" borderId="0" xfId="0" applyFont="1" applyFill="1"/>
    <xf numFmtId="3" fontId="8" fillId="0" borderId="0" xfId="0" applyNumberFormat="1" applyFont="1" applyAlignment="1">
      <alignment horizontal="center"/>
    </xf>
    <xf numFmtId="0" fontId="32" fillId="6" borderId="52" xfId="0" applyFont="1" applyFill="1" applyBorder="1"/>
    <xf numFmtId="0" fontId="32" fillId="6" borderId="15" xfId="0" applyFont="1" applyFill="1" applyBorder="1"/>
    <xf numFmtId="0" fontId="34" fillId="6" borderId="15" xfId="0" applyFont="1" applyFill="1" applyBorder="1"/>
    <xf numFmtId="0" fontId="33" fillId="6" borderId="15" xfId="0" applyFont="1" applyFill="1" applyBorder="1"/>
    <xf numFmtId="0" fontId="33" fillId="9" borderId="15" xfId="0" applyFont="1" applyFill="1" applyBorder="1"/>
    <xf numFmtId="0" fontId="35" fillId="6" borderId="15" xfId="0" applyFont="1" applyFill="1" applyBorder="1"/>
    <xf numFmtId="0" fontId="33" fillId="2" borderId="15" xfId="0" applyFont="1" applyFill="1" applyBorder="1"/>
    <xf numFmtId="0" fontId="12" fillId="6" borderId="18" xfId="0" applyFont="1" applyFill="1" applyBorder="1"/>
    <xf numFmtId="0" fontId="57" fillId="3" borderId="0" xfId="0" applyFont="1" applyFill="1" applyAlignment="1">
      <alignment horizontal="left"/>
    </xf>
    <xf numFmtId="0" fontId="67" fillId="3" borderId="0" xfId="0" applyFont="1" applyFill="1" applyAlignment="1">
      <alignment horizontal="center"/>
    </xf>
    <xf numFmtId="2" fontId="25" fillId="14" borderId="21" xfId="1" applyNumberFormat="1" applyFont="1" applyFill="1" applyBorder="1" applyAlignment="1">
      <alignment horizontal="center"/>
    </xf>
    <xf numFmtId="164" fontId="25" fillId="14" borderId="24" xfId="2" applyFont="1" applyFill="1" applyBorder="1" applyAlignment="1">
      <alignment horizontal="center"/>
    </xf>
    <xf numFmtId="3" fontId="8" fillId="13" borderId="46" xfId="0" applyNumberFormat="1" applyFont="1" applyFill="1" applyBorder="1" applyAlignment="1">
      <alignment horizontal="center"/>
    </xf>
    <xf numFmtId="3" fontId="8" fillId="13" borderId="39" xfId="0" applyNumberFormat="1" applyFont="1" applyFill="1" applyBorder="1" applyAlignment="1">
      <alignment horizontal="center"/>
    </xf>
    <xf numFmtId="0" fontId="13" fillId="7" borderId="9" xfId="0" applyFont="1" applyFill="1" applyBorder="1" applyAlignment="1">
      <alignment wrapText="1"/>
    </xf>
    <xf numFmtId="164" fontId="25" fillId="7" borderId="33" xfId="2" applyFont="1" applyFill="1" applyBorder="1" applyAlignment="1">
      <alignment horizontal="center"/>
    </xf>
    <xf numFmtId="2" fontId="25" fillId="7" borderId="51" xfId="1" applyNumberFormat="1" applyFont="1" applyFill="1" applyBorder="1" applyAlignment="1">
      <alignment horizontal="center"/>
    </xf>
    <xf numFmtId="164" fontId="25" fillId="7" borderId="24" xfId="2" applyFont="1" applyFill="1" applyBorder="1" applyAlignment="1">
      <alignment horizontal="center"/>
    </xf>
    <xf numFmtId="2" fontId="25" fillId="7" borderId="21" xfId="1" applyNumberFormat="1" applyFont="1" applyFill="1" applyBorder="1" applyAlignment="1">
      <alignment horizontal="center"/>
    </xf>
    <xf numFmtId="164" fontId="25" fillId="7" borderId="25" xfId="2" applyFont="1" applyFill="1" applyBorder="1" applyAlignment="1">
      <alignment horizontal="center"/>
    </xf>
    <xf numFmtId="0" fontId="13" fillId="15" borderId="9" xfId="0" applyFont="1" applyFill="1" applyBorder="1" applyAlignment="1">
      <alignment wrapText="1"/>
    </xf>
    <xf numFmtId="0" fontId="13" fillId="9" borderId="9" xfId="0" applyFont="1" applyFill="1" applyBorder="1" applyAlignment="1">
      <alignment wrapText="1"/>
    </xf>
    <xf numFmtId="0" fontId="13" fillId="16" borderId="9" xfId="0" applyFont="1" applyFill="1" applyBorder="1" applyAlignment="1">
      <alignment wrapText="1"/>
    </xf>
    <xf numFmtId="0" fontId="13" fillId="17" borderId="9" xfId="0" applyFont="1" applyFill="1" applyBorder="1" applyAlignment="1">
      <alignment wrapText="1"/>
    </xf>
    <xf numFmtId="164" fontId="25" fillId="7" borderId="53" xfId="2" applyFont="1" applyFill="1" applyBorder="1" applyAlignment="1">
      <alignment horizontal="center"/>
    </xf>
    <xf numFmtId="164" fontId="25" fillId="7" borderId="5" xfId="2" applyFont="1" applyFill="1" applyBorder="1" applyAlignment="1">
      <alignment horizontal="center"/>
    </xf>
    <xf numFmtId="2" fontId="25" fillId="7" borderId="22" xfId="1" applyNumberFormat="1" applyFont="1" applyFill="1" applyBorder="1" applyAlignment="1">
      <alignment horizontal="center"/>
    </xf>
    <xf numFmtId="164" fontId="25" fillId="15" borderId="23" xfId="2" applyFont="1" applyFill="1" applyBorder="1" applyAlignment="1">
      <alignment horizontal="center"/>
    </xf>
    <xf numFmtId="164" fontId="25" fillId="15" borderId="24" xfId="2" applyFont="1" applyFill="1" applyBorder="1" applyAlignment="1">
      <alignment horizontal="center"/>
    </xf>
    <xf numFmtId="2" fontId="25" fillId="15" borderId="24" xfId="1" applyNumberFormat="1" applyFont="1" applyFill="1" applyBorder="1" applyAlignment="1">
      <alignment horizontal="center"/>
    </xf>
    <xf numFmtId="2" fontId="25" fillId="15" borderId="25" xfId="1" applyNumberFormat="1" applyFont="1" applyFill="1" applyBorder="1" applyAlignment="1">
      <alignment horizontal="center"/>
    </xf>
    <xf numFmtId="164" fontId="25" fillId="9" borderId="23" xfId="2" applyFont="1" applyFill="1" applyBorder="1" applyAlignment="1">
      <alignment horizontal="center"/>
    </xf>
    <xf numFmtId="164" fontId="25" fillId="9" borderId="24" xfId="2" applyFont="1" applyFill="1" applyBorder="1" applyAlignment="1">
      <alignment horizontal="center"/>
    </xf>
    <xf numFmtId="2" fontId="25" fillId="9" borderId="24" xfId="1" applyNumberFormat="1" applyFont="1" applyFill="1" applyBorder="1" applyAlignment="1">
      <alignment horizontal="center"/>
    </xf>
    <xf numFmtId="2" fontId="25" fillId="9" borderId="25" xfId="1" applyNumberFormat="1" applyFont="1" applyFill="1" applyBorder="1" applyAlignment="1">
      <alignment horizontal="center"/>
    </xf>
    <xf numFmtId="164" fontId="25" fillId="16" borderId="23" xfId="2" applyFont="1" applyFill="1" applyBorder="1" applyAlignment="1">
      <alignment horizontal="center"/>
    </xf>
    <xf numFmtId="164" fontId="25" fillId="16" borderId="24" xfId="2" applyFont="1" applyFill="1" applyBorder="1" applyAlignment="1">
      <alignment horizontal="center"/>
    </xf>
    <xf numFmtId="2" fontId="25" fillId="16" borderId="24" xfId="1" applyNumberFormat="1" applyFont="1" applyFill="1" applyBorder="1" applyAlignment="1">
      <alignment horizontal="center"/>
    </xf>
    <xf numFmtId="2" fontId="25" fillId="16" borderId="25" xfId="1" applyNumberFormat="1" applyFont="1" applyFill="1" applyBorder="1" applyAlignment="1">
      <alignment horizontal="center"/>
    </xf>
    <xf numFmtId="164" fontId="25" fillId="17" borderId="23" xfId="2" applyFont="1" applyFill="1" applyBorder="1" applyAlignment="1">
      <alignment horizontal="center"/>
    </xf>
    <xf numFmtId="164" fontId="25" fillId="17" borderId="24" xfId="2" applyFont="1" applyFill="1" applyBorder="1" applyAlignment="1">
      <alignment horizontal="center"/>
    </xf>
    <xf numFmtId="2" fontId="25" fillId="17" borderId="24" xfId="1" applyNumberFormat="1" applyFont="1" applyFill="1" applyBorder="1" applyAlignment="1">
      <alignment horizontal="center"/>
    </xf>
    <xf numFmtId="2" fontId="25" fillId="17" borderId="25" xfId="1" applyNumberFormat="1" applyFont="1" applyFill="1" applyBorder="1" applyAlignment="1">
      <alignment horizontal="center"/>
    </xf>
    <xf numFmtId="164" fontId="25" fillId="14" borderId="5" xfId="2" applyFont="1" applyFill="1" applyBorder="1" applyAlignment="1">
      <alignment horizontal="center"/>
    </xf>
    <xf numFmtId="2" fontId="25" fillId="6" borderId="34" xfId="1" applyNumberFormat="1" applyFont="1" applyFill="1" applyBorder="1" applyAlignment="1">
      <alignment horizontal="center"/>
    </xf>
    <xf numFmtId="2" fontId="25" fillId="6" borderId="53" xfId="1" applyNumberFormat="1" applyFont="1" applyFill="1" applyBorder="1" applyAlignment="1">
      <alignment horizontal="center"/>
    </xf>
    <xf numFmtId="2" fontId="25" fillId="0" borderId="23" xfId="1" applyNumberFormat="1" applyFont="1" applyFill="1" applyBorder="1" applyAlignment="1">
      <alignment horizontal="center"/>
    </xf>
    <xf numFmtId="2" fontId="25" fillId="7" borderId="53" xfId="1" applyNumberFormat="1" applyFont="1" applyFill="1" applyBorder="1" applyAlignment="1">
      <alignment horizontal="center"/>
    </xf>
    <xf numFmtId="2" fontId="25" fillId="0" borderId="52" xfId="1" applyNumberFormat="1" applyFont="1" applyFill="1" applyBorder="1" applyAlignment="1">
      <alignment horizontal="center"/>
    </xf>
    <xf numFmtId="2" fontId="25" fillId="12" borderId="34" xfId="1" applyNumberFormat="1" applyFont="1" applyFill="1" applyBorder="1" applyAlignment="1">
      <alignment horizontal="center"/>
    </xf>
    <xf numFmtId="0" fontId="33" fillId="10" borderId="21" xfId="0" applyFont="1" applyFill="1" applyBorder="1"/>
    <xf numFmtId="0" fontId="33" fillId="10" borderId="16" xfId="0" applyFont="1" applyFill="1" applyBorder="1"/>
    <xf numFmtId="0" fontId="28" fillId="5" borderId="18" xfId="0" applyFont="1" applyFill="1" applyBorder="1" applyAlignment="1">
      <alignment wrapText="1"/>
    </xf>
    <xf numFmtId="0" fontId="28" fillId="5" borderId="19" xfId="0" applyFont="1" applyFill="1" applyBorder="1" applyAlignment="1">
      <alignment wrapText="1"/>
    </xf>
    <xf numFmtId="0" fontId="28" fillId="5" borderId="10" xfId="0" applyFont="1" applyFill="1" applyBorder="1" applyAlignment="1">
      <alignment wrapText="1"/>
    </xf>
    <xf numFmtId="0" fontId="70" fillId="5" borderId="0" xfId="0" applyFont="1" applyFill="1" applyAlignment="1">
      <alignment horizontal="center"/>
    </xf>
    <xf numFmtId="0" fontId="71" fillId="0" borderId="0" xfId="0" applyFont="1" applyAlignment="1">
      <alignment horizontal="center"/>
    </xf>
    <xf numFmtId="0" fontId="55" fillId="0" borderId="19" xfId="0" applyFont="1" applyBorder="1" applyAlignment="1">
      <alignment wrapText="1"/>
    </xf>
    <xf numFmtId="0" fontId="55" fillId="0" borderId="10" xfId="0" applyFont="1" applyBorder="1" applyAlignment="1">
      <alignment wrapText="1"/>
    </xf>
    <xf numFmtId="0" fontId="59" fillId="3" borderId="1" xfId="0" applyFont="1" applyFill="1" applyBorder="1" applyAlignment="1">
      <alignment horizontal="left" vertical="center"/>
    </xf>
    <xf numFmtId="0" fontId="0" fillId="0" borderId="1" xfId="0" applyBorder="1" applyAlignment="1">
      <alignment horizontal="left" vertical="center"/>
    </xf>
    <xf numFmtId="0" fontId="59" fillId="3" borderId="29" xfId="0" applyFont="1" applyFill="1" applyBorder="1" applyAlignment="1">
      <alignment horizontal="left" vertical="center"/>
    </xf>
    <xf numFmtId="0" fontId="27" fillId="0" borderId="0" xfId="0" applyFont="1" applyAlignment="1">
      <alignment horizontal="left" vertical="center"/>
    </xf>
    <xf numFmtId="0" fontId="27" fillId="0" borderId="17" xfId="0" applyFont="1" applyBorder="1" applyAlignment="1">
      <alignment horizontal="left" vertical="center"/>
    </xf>
    <xf numFmtId="0" fontId="59" fillId="3" borderId="30" xfId="0" applyFont="1" applyFill="1" applyBorder="1" applyAlignment="1">
      <alignment horizontal="left" vertical="center"/>
    </xf>
    <xf numFmtId="0" fontId="27" fillId="0" borderId="26" xfId="0" applyFont="1" applyBorder="1" applyAlignment="1">
      <alignment horizontal="left" vertical="center"/>
    </xf>
    <xf numFmtId="0" fontId="27" fillId="0" borderId="31" xfId="0" applyFont="1" applyBorder="1" applyAlignment="1">
      <alignment horizontal="left" vertical="center"/>
    </xf>
    <xf numFmtId="0" fontId="66" fillId="3" borderId="20" xfId="0" applyFont="1" applyFill="1" applyBorder="1" applyAlignment="1">
      <alignment horizontal="left" vertical="center"/>
    </xf>
    <xf numFmtId="0" fontId="14" fillId="0" borderId="20" xfId="0" applyFont="1" applyBorder="1" applyAlignment="1">
      <alignment horizontal="left" vertical="center"/>
    </xf>
    <xf numFmtId="0" fontId="68" fillId="5" borderId="0" xfId="0" applyFont="1" applyFill="1" applyAlignment="1">
      <alignment horizontal="center"/>
    </xf>
    <xf numFmtId="0" fontId="0" fillId="0" borderId="0" xfId="0" applyAlignment="1">
      <alignment horizontal="center"/>
    </xf>
    <xf numFmtId="0" fontId="49" fillId="5" borderId="18" xfId="0" applyFont="1" applyFill="1" applyBorder="1" applyAlignment="1">
      <alignment wrapText="1"/>
    </xf>
    <xf numFmtId="0" fontId="50" fillId="5" borderId="19" xfId="0" applyFont="1" applyFill="1" applyBorder="1" applyAlignment="1">
      <alignment wrapText="1"/>
    </xf>
    <xf numFmtId="0" fontId="50" fillId="5" borderId="10" xfId="0" applyFont="1" applyFill="1" applyBorder="1" applyAlignment="1">
      <alignment wrapText="1"/>
    </xf>
    <xf numFmtId="0" fontId="35" fillId="5" borderId="18" xfId="0" applyFont="1" applyFill="1" applyBorder="1" applyAlignment="1">
      <alignment wrapText="1"/>
    </xf>
    <xf numFmtId="0" fontId="54" fillId="5" borderId="19" xfId="0" applyFont="1" applyFill="1" applyBorder="1" applyAlignment="1">
      <alignment wrapText="1"/>
    </xf>
    <xf numFmtId="0" fontId="54" fillId="5" borderId="10" xfId="0" applyFont="1" applyFill="1" applyBorder="1" applyAlignment="1">
      <alignment wrapText="1"/>
    </xf>
    <xf numFmtId="0" fontId="60" fillId="3" borderId="1" xfId="0" applyFont="1" applyFill="1" applyBorder="1" applyAlignment="1">
      <alignment horizontal="center" vertical="center"/>
    </xf>
    <xf numFmtId="0" fontId="61" fillId="3" borderId="1" xfId="0" applyFont="1" applyFill="1" applyBorder="1" applyAlignment="1">
      <alignment horizontal="center" vertical="center"/>
    </xf>
    <xf numFmtId="0" fontId="12" fillId="3" borderId="1" xfId="0" applyFont="1" applyFill="1" applyBorder="1" applyAlignment="1">
      <alignment horizontal="left" vertical="center"/>
    </xf>
    <xf numFmtId="0" fontId="27" fillId="0" borderId="1" xfId="0" applyFont="1" applyBorder="1" applyAlignment="1">
      <alignment horizontal="left" vertical="center"/>
    </xf>
    <xf numFmtId="0" fontId="59" fillId="3" borderId="11" xfId="0" applyFont="1" applyFill="1" applyBorder="1" applyAlignment="1">
      <alignment horizontal="left" vertical="center"/>
    </xf>
    <xf numFmtId="0" fontId="27" fillId="0" borderId="11" xfId="0" applyFont="1" applyBorder="1" applyAlignment="1">
      <alignment horizontal="left" vertical="center"/>
    </xf>
    <xf numFmtId="0" fontId="59" fillId="3" borderId="27" xfId="0" applyFont="1" applyFill="1" applyBorder="1" applyAlignment="1">
      <alignment horizontal="left" vertical="center"/>
    </xf>
    <xf numFmtId="0" fontId="27" fillId="0" borderId="35" xfId="0" applyFont="1" applyBorder="1" applyAlignment="1">
      <alignment horizontal="left" vertical="center"/>
    </xf>
    <xf numFmtId="0" fontId="27" fillId="0" borderId="28" xfId="0" applyFont="1" applyBorder="1" applyAlignment="1">
      <alignment horizontal="left" vertical="center"/>
    </xf>
    <xf numFmtId="0" fontId="63" fillId="3" borderId="38" xfId="0" applyFont="1" applyFill="1" applyBorder="1" applyAlignment="1">
      <alignment horizontal="center"/>
    </xf>
    <xf numFmtId="0" fontId="64" fillId="3" borderId="38" xfId="0" applyFont="1" applyFill="1" applyBorder="1" applyAlignment="1">
      <alignment horizontal="center"/>
    </xf>
    <xf numFmtId="164" fontId="8" fillId="2" borderId="0" xfId="2" applyFont="1" applyFill="1" applyBorder="1" applyAlignment="1">
      <alignment horizontal="left"/>
    </xf>
    <xf numFmtId="0" fontId="8" fillId="2" borderId="0" xfId="0" applyFont="1" applyFill="1" applyAlignment="1">
      <alignment horizontal="left"/>
    </xf>
    <xf numFmtId="0" fontId="8" fillId="0" borderId="0" xfId="0" applyFont="1" applyAlignment="1">
      <alignment horizontal="left"/>
    </xf>
    <xf numFmtId="0" fontId="8" fillId="0" borderId="17" xfId="0" applyFont="1" applyBorder="1" applyAlignment="1">
      <alignment horizontal="left"/>
    </xf>
    <xf numFmtId="0" fontId="56" fillId="3" borderId="0" xfId="0" applyFont="1" applyFill="1" applyAlignment="1">
      <alignment horizontal="left"/>
    </xf>
    <xf numFmtId="0" fontId="57" fillId="0" borderId="0" xfId="0" applyFont="1" applyAlignment="1">
      <alignment horizontal="left"/>
    </xf>
    <xf numFmtId="0" fontId="66" fillId="3" borderId="1" xfId="0" applyFont="1" applyFill="1" applyBorder="1" applyAlignment="1">
      <alignment horizontal="left" vertical="center"/>
    </xf>
    <xf numFmtId="0" fontId="14" fillId="0" borderId="1" xfId="0" applyFont="1" applyBorder="1" applyAlignment="1">
      <alignment horizontal="left" vertical="center"/>
    </xf>
    <xf numFmtId="0" fontId="45" fillId="5" borderId="18" xfId="0" applyFont="1" applyFill="1" applyBorder="1" applyAlignment="1">
      <alignment wrapText="1"/>
    </xf>
    <xf numFmtId="0" fontId="53" fillId="5" borderId="19" xfId="0" applyFont="1" applyFill="1" applyBorder="1" applyAlignment="1">
      <alignment wrapText="1"/>
    </xf>
    <xf numFmtId="0" fontId="53" fillId="5" borderId="10" xfId="0" applyFont="1" applyFill="1" applyBorder="1" applyAlignment="1">
      <alignment wrapText="1"/>
    </xf>
    <xf numFmtId="0" fontId="33" fillId="5" borderId="18" xfId="0" applyFont="1" applyFill="1" applyBorder="1" applyAlignment="1">
      <alignment wrapText="1"/>
    </xf>
    <xf numFmtId="0" fontId="44" fillId="5" borderId="19" xfId="0" applyFont="1" applyFill="1" applyBorder="1" applyAlignment="1">
      <alignment wrapText="1"/>
    </xf>
    <xf numFmtId="0" fontId="44" fillId="5" borderId="10" xfId="0" applyFont="1" applyFill="1" applyBorder="1" applyAlignment="1">
      <alignment wrapText="1"/>
    </xf>
    <xf numFmtId="0" fontId="51" fillId="5" borderId="19" xfId="0" applyFont="1" applyFill="1" applyBorder="1" applyAlignment="1">
      <alignment wrapText="1"/>
    </xf>
    <xf numFmtId="0" fontId="51" fillId="5" borderId="10" xfId="0" applyFont="1" applyFill="1" applyBorder="1" applyAlignment="1">
      <alignment wrapText="1"/>
    </xf>
    <xf numFmtId="0" fontId="48" fillId="5" borderId="18" xfId="0" applyFont="1" applyFill="1" applyBorder="1" applyAlignment="1">
      <alignment wrapText="1"/>
    </xf>
    <xf numFmtId="0" fontId="43" fillId="5" borderId="19" xfId="0" applyFont="1" applyFill="1" applyBorder="1" applyAlignment="1">
      <alignment wrapText="1"/>
    </xf>
    <xf numFmtId="0" fontId="43" fillId="5" borderId="10" xfId="0" applyFont="1" applyFill="1" applyBorder="1" applyAlignment="1">
      <alignment wrapText="1"/>
    </xf>
    <xf numFmtId="0" fontId="29" fillId="3" borderId="0" xfId="0" applyFont="1" applyFill="1"/>
    <xf numFmtId="0" fontId="46" fillId="5" borderId="18" xfId="0" applyFont="1" applyFill="1" applyBorder="1" applyAlignment="1">
      <alignment wrapText="1"/>
    </xf>
    <xf numFmtId="0" fontId="47" fillId="5" borderId="19" xfId="0" applyFont="1" applyFill="1" applyBorder="1" applyAlignment="1">
      <alignment wrapText="1"/>
    </xf>
    <xf numFmtId="0" fontId="47" fillId="5" borderId="10" xfId="0" applyFont="1" applyFill="1" applyBorder="1" applyAlignment="1">
      <alignment wrapText="1"/>
    </xf>
    <xf numFmtId="164" fontId="8" fillId="0" borderId="40" xfId="2" applyFont="1" applyBorder="1" applyAlignment="1">
      <alignment horizontal="center"/>
    </xf>
    <xf numFmtId="0" fontId="3" fillId="0" borderId="42" xfId="0" applyFont="1" applyBorder="1" applyAlignment="1">
      <alignment horizontal="center"/>
    </xf>
    <xf numFmtId="164" fontId="8" fillId="4" borderId="40" xfId="2" applyFont="1" applyFill="1" applyBorder="1" applyAlignment="1">
      <alignment horizontal="center"/>
    </xf>
    <xf numFmtId="0" fontId="3" fillId="4" borderId="42" xfId="0" applyFont="1" applyFill="1" applyBorder="1" applyAlignment="1">
      <alignment horizontal="center"/>
    </xf>
    <xf numFmtId="164" fontId="8" fillId="12" borderId="40" xfId="2" applyFont="1" applyFill="1" applyBorder="1" applyAlignment="1">
      <alignment horizontal="center"/>
    </xf>
    <xf numFmtId="0" fontId="3" fillId="12" borderId="42" xfId="0" applyFont="1" applyFill="1" applyBorder="1" applyAlignment="1">
      <alignment horizontal="center"/>
    </xf>
    <xf numFmtId="164" fontId="8" fillId="3" borderId="40" xfId="2" applyFont="1" applyFill="1" applyBorder="1" applyAlignment="1">
      <alignment horizontal="center"/>
    </xf>
    <xf numFmtId="0" fontId="3" fillId="3" borderId="42" xfId="0" applyFont="1" applyFill="1" applyBorder="1" applyAlignment="1">
      <alignment horizontal="center"/>
    </xf>
    <xf numFmtId="164" fontId="8" fillId="2" borderId="40" xfId="2" applyFont="1" applyFill="1" applyBorder="1" applyAlignment="1">
      <alignment horizontal="center"/>
    </xf>
    <xf numFmtId="0" fontId="3" fillId="2" borderId="42" xfId="0" applyFont="1" applyFill="1" applyBorder="1" applyAlignment="1">
      <alignment horizontal="center"/>
    </xf>
    <xf numFmtId="0" fontId="21" fillId="0" borderId="0" xfId="0" applyFont="1" applyAlignment="1">
      <alignment wrapText="1"/>
    </xf>
    <xf numFmtId="0" fontId="22" fillId="0" borderId="0" xfId="0" applyFont="1" applyAlignment="1">
      <alignment wrapText="1"/>
    </xf>
    <xf numFmtId="0" fontId="9" fillId="0" borderId="0" xfId="0" applyFont="1" applyAlignment="1">
      <alignment wrapText="1"/>
    </xf>
    <xf numFmtId="0" fontId="9" fillId="3" borderId="29" xfId="0" applyFont="1" applyFill="1" applyBorder="1" applyAlignment="1">
      <alignment wrapText="1"/>
    </xf>
    <xf numFmtId="0" fontId="0" fillId="0" borderId="0" xfId="0" applyAlignment="1">
      <alignment wrapText="1"/>
    </xf>
    <xf numFmtId="0" fontId="0" fillId="0" borderId="17" xfId="0" applyBorder="1" applyAlignment="1">
      <alignment wrapText="1"/>
    </xf>
    <xf numFmtId="0" fontId="0" fillId="0" borderId="29" xfId="0" applyBorder="1" applyAlignment="1">
      <alignment wrapText="1"/>
    </xf>
    <xf numFmtId="0" fontId="9" fillId="3" borderId="29" xfId="0" applyFont="1" applyFill="1" applyBorder="1"/>
    <xf numFmtId="0" fontId="9" fillId="3" borderId="0" xfId="0" applyFont="1" applyFill="1"/>
    <xf numFmtId="0" fontId="9" fillId="3" borderId="17" xfId="0" applyFont="1" applyFill="1" applyBorder="1"/>
    <xf numFmtId="0" fontId="9" fillId="3" borderId="0" xfId="0" applyFont="1" applyFill="1" applyAlignment="1">
      <alignment wrapText="1"/>
    </xf>
    <xf numFmtId="0" fontId="9" fillId="3" borderId="17" xfId="0" applyFont="1" applyFill="1" applyBorder="1" applyAlignment="1">
      <alignment wrapText="1"/>
    </xf>
    <xf numFmtId="0" fontId="20" fillId="3" borderId="35" xfId="0" applyFont="1" applyFill="1" applyBorder="1" applyAlignment="1">
      <alignment horizontal="center" wrapText="1"/>
    </xf>
    <xf numFmtId="0" fontId="20" fillId="0" borderId="35" xfId="0" applyFont="1" applyBorder="1" applyAlignment="1">
      <alignment horizontal="center" wrapText="1"/>
    </xf>
    <xf numFmtId="0" fontId="17" fillId="5" borderId="0" xfId="0" applyFont="1" applyFill="1" applyAlignment="1">
      <alignment horizontal="center"/>
    </xf>
    <xf numFmtId="0" fontId="18" fillId="0" borderId="0" xfId="0" applyFont="1" applyAlignment="1">
      <alignment horizontal="center"/>
    </xf>
    <xf numFmtId="0" fontId="23" fillId="5" borderId="0" xfId="0" applyFont="1" applyFill="1" applyAlignment="1">
      <alignment horizontal="center"/>
    </xf>
    <xf numFmtId="0" fontId="24" fillId="0" borderId="0" xfId="0" applyFont="1" applyAlignment="1">
      <alignment horizontal="center"/>
    </xf>
    <xf numFmtId="0" fontId="19" fillId="3" borderId="18" xfId="0" applyFont="1" applyFill="1" applyBorder="1" applyAlignment="1">
      <alignment horizontal="center" wrapText="1"/>
    </xf>
    <xf numFmtId="0" fontId="19" fillId="0" borderId="19" xfId="0" applyFont="1" applyBorder="1" applyAlignment="1">
      <alignment horizontal="center" wrapText="1"/>
    </xf>
    <xf numFmtId="0" fontId="19" fillId="0" borderId="10" xfId="0" applyFont="1" applyBorder="1" applyAlignment="1">
      <alignment horizontal="center" wrapText="1"/>
    </xf>
    <xf numFmtId="0" fontId="0" fillId="3" borderId="29" xfId="0" applyFill="1" applyBorder="1" applyAlignment="1">
      <alignment wrapText="1"/>
    </xf>
    <xf numFmtId="0" fontId="0" fillId="3" borderId="0" xfId="0" applyFill="1" applyAlignment="1">
      <alignment wrapText="1"/>
    </xf>
    <xf numFmtId="0" fontId="0" fillId="3" borderId="17" xfId="0" applyFill="1" applyBorder="1" applyAlignment="1">
      <alignment wrapText="1"/>
    </xf>
    <xf numFmtId="0" fontId="6" fillId="6" borderId="12" xfId="0" applyFont="1" applyFill="1" applyBorder="1" applyAlignment="1">
      <alignment horizontal="center"/>
    </xf>
    <xf numFmtId="0" fontId="6" fillId="6" borderId="13" xfId="0" applyFont="1" applyFill="1" applyBorder="1" applyAlignment="1">
      <alignment horizontal="center"/>
    </xf>
    <xf numFmtId="0" fontId="6" fillId="6" borderId="14" xfId="0" applyFont="1" applyFill="1" applyBorder="1" applyAlignment="1">
      <alignment horizontal="center"/>
    </xf>
    <xf numFmtId="0" fontId="6" fillId="6" borderId="18" xfId="0" applyFont="1" applyFill="1" applyBorder="1" applyAlignment="1">
      <alignment horizontal="right"/>
    </xf>
    <xf numFmtId="0" fontId="6" fillId="6" borderId="19" xfId="0" applyFont="1" applyFill="1" applyBorder="1" applyAlignment="1">
      <alignment horizontal="right"/>
    </xf>
    <xf numFmtId="0" fontId="34" fillId="10" borderId="15" xfId="0" applyFont="1" applyFill="1" applyBorder="1"/>
    <xf numFmtId="0" fontId="34" fillId="10" borderId="24" xfId="0" applyFont="1" applyFill="1" applyBorder="1"/>
    <xf numFmtId="2" fontId="8" fillId="0" borderId="16" xfId="1" applyNumberFormat="1" applyFont="1" applyFill="1" applyBorder="1" applyAlignment="1">
      <alignment horizontal="center"/>
    </xf>
    <xf numFmtId="0" fontId="34" fillId="10" borderId="16" xfId="0" applyFont="1" applyFill="1" applyBorder="1"/>
  </cellXfs>
  <cellStyles count="3">
    <cellStyle name="Currency" xfId="2" builtinId="4"/>
    <cellStyle name="Normal" xfId="0" builtinId="0"/>
    <cellStyle name="Percent" xfId="1" builtinId="5"/>
  </cellStyles>
  <dxfs count="27">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FF00FF"/>
      <color rgb="FF00FF00"/>
      <color rgb="FFFFFF99"/>
      <color rgb="FFFFFFCC"/>
      <color rgb="FFCC6600"/>
      <color rgb="FFCC3300"/>
      <color rgb="FFA50021"/>
      <color rgb="FFFF33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876300</xdr:colOff>
      <xdr:row>0</xdr:row>
      <xdr:rowOff>76200</xdr:rowOff>
    </xdr:from>
    <xdr:to>
      <xdr:col>3</xdr:col>
      <xdr:colOff>1214902</xdr:colOff>
      <xdr:row>7</xdr:row>
      <xdr:rowOff>108731</xdr:rowOff>
    </xdr:to>
    <xdr:pic>
      <xdr:nvPicPr>
        <xdr:cNvPr id="2" name="Picture 1">
          <a:extLst>
            <a:ext uri="{FF2B5EF4-FFF2-40B4-BE49-F238E27FC236}">
              <a16:creationId xmlns:a16="http://schemas.microsoft.com/office/drawing/2014/main" id="{D4FCD230-CE8A-45E1-99F8-435D06B585B3}"/>
            </a:ext>
          </a:extLst>
        </xdr:cNvPr>
        <xdr:cNvPicPr>
          <a:picLocks noChangeAspect="1"/>
        </xdr:cNvPicPr>
      </xdr:nvPicPr>
      <xdr:blipFill>
        <a:blip xmlns:r="http://schemas.openxmlformats.org/officeDocument/2006/relationships" r:embed="rId1"/>
        <a:stretch>
          <a:fillRect/>
        </a:stretch>
      </xdr:blipFill>
      <xdr:spPr>
        <a:xfrm>
          <a:off x="5543550" y="76200"/>
          <a:ext cx="4158127" cy="1699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1343025</xdr:colOff>
      <xdr:row>0</xdr:row>
      <xdr:rowOff>76200</xdr:rowOff>
    </xdr:from>
    <xdr:ext cx="3538962" cy="1362075"/>
    <xdr:pic>
      <xdr:nvPicPr>
        <xdr:cNvPr id="2" name="Picture 1">
          <a:extLst>
            <a:ext uri="{FF2B5EF4-FFF2-40B4-BE49-F238E27FC236}">
              <a16:creationId xmlns:a16="http://schemas.microsoft.com/office/drawing/2014/main" id="{48842EE7-F25B-4EDE-86A1-C09425B607BE}"/>
            </a:ext>
          </a:extLst>
        </xdr:cNvPr>
        <xdr:cNvPicPr>
          <a:picLocks noChangeAspect="1"/>
        </xdr:cNvPicPr>
      </xdr:nvPicPr>
      <xdr:blipFill>
        <a:blip xmlns:r="http://schemas.openxmlformats.org/officeDocument/2006/relationships" r:embed="rId1"/>
        <a:stretch>
          <a:fillRect/>
        </a:stretch>
      </xdr:blipFill>
      <xdr:spPr>
        <a:xfrm>
          <a:off x="5772150" y="76200"/>
          <a:ext cx="3538962" cy="13620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E49512-8D95-44BA-9301-C7728B81810C}" name="Table13" displayName="Table13" ref="A40:E62" totalsRowShown="0" headerRowDxfId="26" headerRowBorderDxfId="25" tableBorderDxfId="24" totalsRowBorderDxfId="23">
  <autoFilter ref="A40:E62" xr:uid="{9986D164-1557-4898-AC55-D7EEBDB80688}"/>
  <sortState xmlns:xlrd2="http://schemas.microsoft.com/office/spreadsheetml/2017/richdata2" ref="A41:E62">
    <sortCondition descending="1" ref="D40:D62"/>
  </sortState>
  <tableColumns count="5">
    <tableColumn id="1" xr3:uid="{639F2FE0-9DBF-4533-BE5B-5D75D5A9035B}" name="Lubricant" dataDxfId="22"/>
    <tableColumn id="2" xr3:uid="{39803296-824F-44E8-8F65-6FE1370B726B}" name="Km's to Wear Rate Jump Point" dataDxfId="21" dataCellStyle="Currency"/>
    <tableColumn id="3" xr3:uid="{D9C1D1A6-4917-457D-A621-F1AF39B6E477}" name="Km's to reach total Wear allowance" dataDxfId="20"/>
    <tableColumn id="4" xr3:uid="{223CABAD-AF77-4FCE-854D-6881456B5BF5}" name="Real world KM's Adjusted - Wear rate Jump Point" dataDxfId="19" dataCellStyle="Currency"/>
    <tableColumn id="5" xr3:uid="{7465821C-FDD8-40F5-B884-7C26BD156695}" name="Real World Km's to reach total Wear allowance"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4C928D-4D94-4CCC-B0B7-DC7C6C7EC43A}" name="Table1315" displayName="Table1315" ref="A68:E89" totalsRowShown="0" headerRowDxfId="17" headerRowBorderDxfId="16" tableBorderDxfId="15" totalsRowBorderDxfId="14">
  <autoFilter ref="A68:E89" xr:uid="{7574ECDA-5A7F-4587-8231-EF91722D2F62}"/>
  <sortState xmlns:xlrd2="http://schemas.microsoft.com/office/spreadsheetml/2017/richdata2" ref="A69:E89">
    <sortCondition descending="1" ref="D68:D89"/>
  </sortState>
  <tableColumns count="5">
    <tableColumn id="1" xr3:uid="{CE10C3F1-CDB5-4209-A141-8D47869F6145}" name="Lubricant" dataDxfId="13"/>
    <tableColumn id="2" xr3:uid="{AB668747-F486-4B05-A101-5B9DB9B900C6}" name="Km's to Wear Rate Jump Point" dataDxfId="12" dataCellStyle="Currency"/>
    <tableColumn id="3" xr3:uid="{AB94F57E-167C-44EF-A473-0C7C19A9923B}" name="Km's to reach total Wear allowance" dataDxfId="11"/>
    <tableColumn id="4" xr3:uid="{4C6620A4-D950-4EAD-9448-36ADA1986C17}" name="Real world KM's Adjusted - Wear rate Jump Point" dataDxfId="10" dataCellStyle="Currency"/>
    <tableColumn id="5" xr3:uid="{B706FCAE-F122-4CA6-BE5D-51BA2CE205D2}" name="Real World Km's to reach total Wear allowance"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058F6A-3C58-4F4C-8BAE-B878C9751E99}" name="Table131516" displayName="Table131516" ref="A96:E119" totalsRowShown="0" headerRowDxfId="8" headerRowBorderDxfId="7" tableBorderDxfId="6" totalsRowBorderDxfId="5">
  <autoFilter ref="A96:E119" xr:uid="{1982B705-121D-4449-B136-46273EE36449}"/>
  <sortState xmlns:xlrd2="http://schemas.microsoft.com/office/spreadsheetml/2017/richdata2" ref="A97:E119">
    <sortCondition descending="1" ref="D96:D119"/>
  </sortState>
  <tableColumns count="5">
    <tableColumn id="1" xr3:uid="{379AB2F6-667E-4A40-AEDC-F7F06DD0B3C1}" name="Lubricant" dataDxfId="4"/>
    <tableColumn id="2" xr3:uid="{F44AD4EF-7E09-43C0-8EE2-1A4A5C8B00C6}" name="Km's to Wear Rate Jump Point" dataDxfId="3" dataCellStyle="Currency"/>
    <tableColumn id="3" xr3:uid="{C62A4D68-316F-4CC1-A885-ED5D4EA61AB1}" name="Km's to reach total Wear allowance" dataDxfId="2"/>
    <tableColumn id="4" xr3:uid="{C55BA9F0-0900-4277-ADA8-C53FB549AFB0}" name="Real world KM's Adjusted - Wear rate Jump Point" dataDxfId="1" dataCellStyle="Currency"/>
    <tableColumn id="5" xr3:uid="{DB2F4EFB-E9A0-46F5-9B0D-4A6FA4D9B00A}" name="Real World Km's to reach total Wear allowa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7EED-EC9A-43B7-84C5-BE020C6EC522}">
  <sheetPr>
    <tabColor rgb="FFFFFF00"/>
  </sheetPr>
  <dimension ref="A1:K419"/>
  <sheetViews>
    <sheetView tabSelected="1" topLeftCell="A111" workbookViewId="0">
      <selection activeCell="A134" sqref="A134"/>
    </sheetView>
  </sheetViews>
  <sheetFormatPr defaultColWidth="8.85546875" defaultRowHeight="15" x14ac:dyDescent="0.25"/>
  <cols>
    <col min="1" max="1" width="61.140625" customWidth="1"/>
    <col min="2" max="2" width="25.7109375" customWidth="1"/>
    <col min="3" max="3" width="31.5703125" customWidth="1"/>
    <col min="4" max="7" width="25.7109375" customWidth="1"/>
    <col min="8" max="8" width="26.7109375" style="72" customWidth="1"/>
    <col min="9" max="9" width="25.7109375" style="72" customWidth="1"/>
    <col min="10" max="10" width="25.7109375" customWidth="1"/>
  </cols>
  <sheetData>
    <row r="1" spans="1:9" ht="18.75" x14ac:dyDescent="0.3">
      <c r="A1" s="47"/>
      <c r="B1" s="48"/>
      <c r="C1" s="49"/>
      <c r="D1" s="48"/>
      <c r="E1" s="49"/>
      <c r="F1" s="48"/>
      <c r="G1" s="47"/>
      <c r="H1" s="47"/>
      <c r="I1" s="47"/>
    </row>
    <row r="2" spans="1:9" ht="18.75" x14ac:dyDescent="0.3">
      <c r="A2" s="47"/>
      <c r="B2" s="48"/>
      <c r="C2" s="49"/>
      <c r="D2" s="48"/>
      <c r="E2" s="49"/>
      <c r="F2" s="48"/>
      <c r="G2" s="47"/>
      <c r="H2" s="47"/>
      <c r="I2" s="47"/>
    </row>
    <row r="3" spans="1:9" ht="18.75" x14ac:dyDescent="0.3">
      <c r="A3" s="47"/>
      <c r="B3" s="48"/>
      <c r="C3" s="49"/>
      <c r="D3" s="48"/>
      <c r="E3" s="49"/>
      <c r="F3" s="48"/>
      <c r="G3" s="47"/>
      <c r="H3" s="47"/>
      <c r="I3" s="47"/>
    </row>
    <row r="4" spans="1:9" ht="18.75" x14ac:dyDescent="0.3">
      <c r="A4" s="47"/>
      <c r="B4" s="48"/>
      <c r="C4" s="49"/>
      <c r="D4" s="48"/>
      <c r="E4" s="49"/>
      <c r="F4" s="48"/>
      <c r="G4" s="47"/>
      <c r="H4" s="47"/>
      <c r="I4" s="47"/>
    </row>
    <row r="5" spans="1:9" ht="18.75" x14ac:dyDescent="0.3">
      <c r="A5" s="47"/>
      <c r="B5" s="48"/>
      <c r="C5" s="49"/>
      <c r="D5" s="48"/>
      <c r="E5" s="49"/>
      <c r="F5" s="48"/>
      <c r="G5" s="47"/>
      <c r="H5" s="47"/>
      <c r="I5" s="47"/>
    </row>
    <row r="6" spans="1:9" ht="18.75" x14ac:dyDescent="0.3">
      <c r="A6" s="47"/>
      <c r="B6" s="48"/>
      <c r="C6" s="49"/>
      <c r="D6" s="48"/>
      <c r="E6" s="49"/>
      <c r="F6" s="48"/>
      <c r="G6" s="47"/>
      <c r="H6" s="47"/>
      <c r="I6" s="47"/>
    </row>
    <row r="7" spans="1:9" ht="18.75" x14ac:dyDescent="0.3">
      <c r="A7" s="47"/>
      <c r="B7" s="48"/>
      <c r="C7" s="49"/>
      <c r="D7" s="48"/>
      <c r="E7" s="49"/>
      <c r="F7" s="48"/>
      <c r="G7" s="47"/>
      <c r="H7" s="47"/>
      <c r="I7" s="47"/>
    </row>
    <row r="8" spans="1:9" ht="18.75" x14ac:dyDescent="0.3">
      <c r="A8" s="334"/>
      <c r="B8" s="334"/>
      <c r="C8" s="334"/>
      <c r="D8" s="334"/>
      <c r="E8" s="334"/>
      <c r="F8" s="48"/>
      <c r="G8" s="47"/>
      <c r="H8" s="47"/>
      <c r="I8" s="47"/>
    </row>
    <row r="9" spans="1:9" ht="33.75" x14ac:dyDescent="0.5">
      <c r="A9" s="296" t="s">
        <v>207</v>
      </c>
      <c r="B9" s="297"/>
      <c r="C9" s="297"/>
      <c r="D9" s="297"/>
      <c r="E9" s="297"/>
      <c r="F9" s="297"/>
      <c r="G9" s="297"/>
      <c r="H9" s="47"/>
      <c r="I9" s="47"/>
    </row>
    <row r="10" spans="1:9" ht="34.5" thickBot="1" x14ac:dyDescent="0.55000000000000004">
      <c r="A10" s="55"/>
      <c r="B10" s="48"/>
      <c r="C10" s="49"/>
      <c r="D10" s="48"/>
      <c r="E10" s="49"/>
      <c r="F10" s="48"/>
      <c r="G10" s="47"/>
      <c r="H10" s="47"/>
      <c r="I10" s="47"/>
    </row>
    <row r="11" spans="1:9" ht="24" thickBot="1" x14ac:dyDescent="0.4">
      <c r="A11" s="335" t="s">
        <v>110</v>
      </c>
      <c r="B11" s="336"/>
      <c r="C11" s="336"/>
      <c r="D11" s="336"/>
      <c r="E11" s="336"/>
      <c r="F11" s="336"/>
      <c r="G11" s="337"/>
      <c r="H11" s="116"/>
      <c r="I11" s="116"/>
    </row>
    <row r="12" spans="1:9" ht="24" thickBot="1" x14ac:dyDescent="0.4">
      <c r="A12" s="335" t="s">
        <v>208</v>
      </c>
      <c r="B12" s="336"/>
      <c r="C12" s="336"/>
      <c r="D12" s="336"/>
      <c r="E12" s="336"/>
      <c r="F12" s="336"/>
      <c r="G12" s="337"/>
      <c r="H12" s="116"/>
      <c r="I12" s="116"/>
    </row>
    <row r="13" spans="1:9" ht="24" thickBot="1" x14ac:dyDescent="0.4">
      <c r="A13" s="335" t="s">
        <v>201</v>
      </c>
      <c r="B13" s="336"/>
      <c r="C13" s="336"/>
      <c r="D13" s="336"/>
      <c r="E13" s="336"/>
      <c r="F13" s="336"/>
      <c r="G13" s="337"/>
      <c r="H13" s="116"/>
      <c r="I13" s="116"/>
    </row>
    <row r="14" spans="1:9" ht="24" thickBot="1" x14ac:dyDescent="0.4">
      <c r="A14" s="335" t="s">
        <v>209</v>
      </c>
      <c r="B14" s="336"/>
      <c r="C14" s="336"/>
      <c r="D14" s="336"/>
      <c r="E14" s="336"/>
      <c r="F14" s="336"/>
      <c r="G14" s="337"/>
      <c r="H14" s="116"/>
      <c r="I14" s="116"/>
    </row>
    <row r="15" spans="1:9" ht="24" thickBot="1" x14ac:dyDescent="0.4">
      <c r="A15" s="335" t="s">
        <v>210</v>
      </c>
      <c r="B15" s="336"/>
      <c r="C15" s="336"/>
      <c r="D15" s="336"/>
      <c r="E15" s="336"/>
      <c r="F15" s="336"/>
      <c r="G15" s="337"/>
      <c r="H15" s="116"/>
      <c r="I15" s="116"/>
    </row>
    <row r="16" spans="1:9" ht="24" thickBot="1" x14ac:dyDescent="0.4">
      <c r="A16" s="335" t="s">
        <v>211</v>
      </c>
      <c r="B16" s="336"/>
      <c r="C16" s="336"/>
      <c r="D16" s="336"/>
      <c r="E16" s="336"/>
      <c r="F16" s="336"/>
      <c r="G16" s="337"/>
      <c r="H16" s="116"/>
      <c r="I16" s="116"/>
    </row>
    <row r="17" spans="1:9" ht="39.75" customHeight="1" thickBot="1" x14ac:dyDescent="0.4">
      <c r="A17" s="335" t="s">
        <v>212</v>
      </c>
      <c r="B17" s="336"/>
      <c r="C17" s="336"/>
      <c r="D17" s="336"/>
      <c r="E17" s="336"/>
      <c r="F17" s="336"/>
      <c r="G17" s="337"/>
      <c r="H17" s="116"/>
      <c r="I17" s="116"/>
    </row>
    <row r="18" spans="1:9" ht="24" thickBot="1" x14ac:dyDescent="0.4">
      <c r="A18" s="83"/>
      <c r="B18" s="84"/>
      <c r="C18" s="84"/>
      <c r="D18" s="84"/>
      <c r="E18" s="84"/>
      <c r="F18" s="84"/>
      <c r="G18" s="85"/>
      <c r="H18" s="116"/>
      <c r="I18" s="116"/>
    </row>
    <row r="19" spans="1:9" ht="27" customHeight="1" thickBot="1" x14ac:dyDescent="0.55000000000000004">
      <c r="A19" s="296" t="s">
        <v>213</v>
      </c>
      <c r="B19" s="297"/>
      <c r="C19" s="297"/>
      <c r="D19" s="297"/>
      <c r="E19" s="297"/>
      <c r="F19" s="297"/>
      <c r="G19" s="297"/>
      <c r="H19" s="116"/>
      <c r="I19" s="116"/>
    </row>
    <row r="20" spans="1:9" ht="24" customHeight="1" thickBot="1" x14ac:dyDescent="0.4">
      <c r="A20" s="279" t="s">
        <v>214</v>
      </c>
      <c r="B20" s="284"/>
      <c r="C20" s="284"/>
      <c r="D20" s="284"/>
      <c r="E20" s="284"/>
      <c r="F20" s="284"/>
      <c r="G20" s="285"/>
      <c r="H20" s="116"/>
      <c r="I20" s="116"/>
    </row>
    <row r="21" spans="1:9" ht="24" customHeight="1" thickBot="1" x14ac:dyDescent="0.4">
      <c r="A21" s="279" t="s">
        <v>215</v>
      </c>
      <c r="B21" s="284"/>
      <c r="C21" s="284"/>
      <c r="D21" s="284"/>
      <c r="E21" s="284"/>
      <c r="F21" s="284"/>
      <c r="G21" s="285"/>
      <c r="H21" s="116"/>
      <c r="I21" s="116"/>
    </row>
    <row r="22" spans="1:9" ht="24" customHeight="1" thickBot="1" x14ac:dyDescent="0.4">
      <c r="A22" s="279" t="s">
        <v>245</v>
      </c>
      <c r="B22" s="284"/>
      <c r="C22" s="284"/>
      <c r="D22" s="284"/>
      <c r="E22" s="284"/>
      <c r="F22" s="284"/>
      <c r="G22" s="285"/>
      <c r="H22" s="116"/>
      <c r="I22" s="116"/>
    </row>
    <row r="23" spans="1:9" ht="24" customHeight="1" thickBot="1" x14ac:dyDescent="0.4">
      <c r="A23" s="279" t="s">
        <v>216</v>
      </c>
      <c r="B23" s="284"/>
      <c r="C23" s="284"/>
      <c r="D23" s="284"/>
      <c r="E23" s="284"/>
      <c r="F23" s="284"/>
      <c r="G23" s="285"/>
      <c r="H23" s="116"/>
      <c r="I23" s="116"/>
    </row>
    <row r="24" spans="1:9" ht="24" customHeight="1" thickBot="1" x14ac:dyDescent="0.4">
      <c r="A24" s="279" t="s">
        <v>217</v>
      </c>
      <c r="B24" s="284"/>
      <c r="C24" s="284"/>
      <c r="D24" s="284"/>
      <c r="E24" s="284"/>
      <c r="F24" s="284"/>
      <c r="G24" s="285"/>
      <c r="H24" s="116"/>
      <c r="I24" s="116"/>
    </row>
    <row r="25" spans="1:9" ht="24" thickBot="1" x14ac:dyDescent="0.4">
      <c r="A25" s="83"/>
      <c r="B25" s="84"/>
      <c r="C25" s="84"/>
      <c r="D25" s="84"/>
      <c r="E25" s="84"/>
      <c r="F25" s="84"/>
      <c r="G25" s="85"/>
      <c r="H25" s="116"/>
      <c r="I25" s="116"/>
    </row>
    <row r="26" spans="1:9" ht="24" thickBot="1" x14ac:dyDescent="0.4">
      <c r="A26" s="331" t="s">
        <v>111</v>
      </c>
      <c r="B26" s="332"/>
      <c r="C26" s="332"/>
      <c r="D26" s="332"/>
      <c r="E26" s="332"/>
      <c r="F26" s="332"/>
      <c r="G26" s="333"/>
      <c r="H26" s="117"/>
      <c r="I26" s="117"/>
    </row>
    <row r="27" spans="1:9" ht="24" thickBot="1" x14ac:dyDescent="0.4">
      <c r="A27" s="331" t="s">
        <v>112</v>
      </c>
      <c r="B27" s="332"/>
      <c r="C27" s="332"/>
      <c r="D27" s="332"/>
      <c r="E27" s="332"/>
      <c r="F27" s="332"/>
      <c r="G27" s="333"/>
      <c r="H27" s="117"/>
      <c r="I27" s="117"/>
    </row>
    <row r="28" spans="1:9" ht="24" thickBot="1" x14ac:dyDescent="0.4">
      <c r="A28" s="86"/>
      <c r="B28" s="87"/>
      <c r="C28" s="87"/>
      <c r="D28" s="87"/>
      <c r="E28" s="87"/>
      <c r="F28" s="87"/>
      <c r="G28" s="88"/>
      <c r="H28" s="117"/>
      <c r="I28" s="117"/>
    </row>
    <row r="29" spans="1:9" ht="24" thickBot="1" x14ac:dyDescent="0.4">
      <c r="A29" s="298" t="s">
        <v>218</v>
      </c>
      <c r="B29" s="299"/>
      <c r="C29" s="299"/>
      <c r="D29" s="299"/>
      <c r="E29" s="299"/>
      <c r="F29" s="299"/>
      <c r="G29" s="300"/>
      <c r="H29" s="118"/>
      <c r="I29" s="118"/>
    </row>
    <row r="30" spans="1:9" ht="24" thickBot="1" x14ac:dyDescent="0.4">
      <c r="A30" s="298" t="s">
        <v>113</v>
      </c>
      <c r="B30" s="299"/>
      <c r="C30" s="299"/>
      <c r="D30" s="299"/>
      <c r="E30" s="299"/>
      <c r="F30" s="299"/>
      <c r="G30" s="300"/>
      <c r="H30" s="118"/>
      <c r="I30" s="118"/>
    </row>
    <row r="31" spans="1:9" ht="24" thickBot="1" x14ac:dyDescent="0.4">
      <c r="A31" s="298" t="s">
        <v>202</v>
      </c>
      <c r="B31" s="299"/>
      <c r="C31" s="299"/>
      <c r="D31" s="299"/>
      <c r="E31" s="299"/>
      <c r="F31" s="299"/>
      <c r="G31" s="300"/>
      <c r="H31" s="118"/>
      <c r="I31" s="118"/>
    </row>
    <row r="32" spans="1:9" ht="24" thickBot="1" x14ac:dyDescent="0.4">
      <c r="A32" s="89"/>
      <c r="B32" s="90"/>
      <c r="C32" s="90"/>
      <c r="D32" s="90"/>
      <c r="E32" s="90"/>
      <c r="F32" s="90"/>
      <c r="G32" s="91"/>
      <c r="H32" s="118"/>
      <c r="I32" s="118"/>
    </row>
    <row r="33" spans="1:9" ht="24" thickBot="1" x14ac:dyDescent="0.4">
      <c r="A33" s="326" t="s">
        <v>204</v>
      </c>
      <c r="B33" s="327"/>
      <c r="C33" s="327"/>
      <c r="D33" s="327"/>
      <c r="E33" s="327"/>
      <c r="F33" s="327"/>
      <c r="G33" s="328"/>
      <c r="H33" s="119"/>
      <c r="I33" s="119"/>
    </row>
    <row r="34" spans="1:9" ht="24" thickBot="1" x14ac:dyDescent="0.4">
      <c r="A34" s="326" t="s">
        <v>203</v>
      </c>
      <c r="B34" s="327"/>
      <c r="C34" s="327"/>
      <c r="D34" s="327"/>
      <c r="E34" s="327"/>
      <c r="F34" s="327"/>
      <c r="G34" s="328"/>
      <c r="H34" s="119"/>
      <c r="I34" s="119"/>
    </row>
    <row r="35" spans="1:9" ht="24" thickBot="1" x14ac:dyDescent="0.4">
      <c r="A35" s="326" t="s">
        <v>114</v>
      </c>
      <c r="B35" s="327"/>
      <c r="C35" s="327"/>
      <c r="D35" s="327"/>
      <c r="E35" s="327"/>
      <c r="F35" s="327"/>
      <c r="G35" s="328"/>
      <c r="H35" s="119"/>
      <c r="I35" s="119"/>
    </row>
    <row r="36" spans="1:9" ht="24" thickBot="1" x14ac:dyDescent="0.4">
      <c r="A36" s="92"/>
      <c r="B36" s="93"/>
      <c r="C36" s="93"/>
      <c r="D36" s="93"/>
      <c r="E36" s="93"/>
      <c r="F36" s="93"/>
      <c r="G36" s="94"/>
      <c r="H36" s="119"/>
      <c r="I36" s="119"/>
    </row>
    <row r="37" spans="1:9" ht="24" thickBot="1" x14ac:dyDescent="0.4">
      <c r="A37" s="279" t="s">
        <v>115</v>
      </c>
      <c r="B37" s="329"/>
      <c r="C37" s="329"/>
      <c r="D37" s="329"/>
      <c r="E37" s="329"/>
      <c r="F37" s="329"/>
      <c r="G37" s="330"/>
      <c r="H37" s="120"/>
      <c r="I37" s="120"/>
    </row>
    <row r="38" spans="1:9" ht="24" thickBot="1" x14ac:dyDescent="0.4">
      <c r="A38" s="279" t="s">
        <v>116</v>
      </c>
      <c r="B38" s="329"/>
      <c r="C38" s="329"/>
      <c r="D38" s="329"/>
      <c r="E38" s="329"/>
      <c r="F38" s="329"/>
      <c r="G38" s="330"/>
      <c r="H38" s="120"/>
      <c r="I38" s="120"/>
    </row>
    <row r="39" spans="1:9" ht="24" thickBot="1" x14ac:dyDescent="0.4">
      <c r="A39" s="279" t="s">
        <v>117</v>
      </c>
      <c r="B39" s="329"/>
      <c r="C39" s="329"/>
      <c r="D39" s="329"/>
      <c r="E39" s="329"/>
      <c r="F39" s="329"/>
      <c r="G39" s="330"/>
      <c r="H39" s="120"/>
      <c r="I39" s="120"/>
    </row>
    <row r="40" spans="1:9" ht="24" thickBot="1" x14ac:dyDescent="0.4">
      <c r="A40" s="279" t="s">
        <v>118</v>
      </c>
      <c r="B40" s="329"/>
      <c r="C40" s="329"/>
      <c r="D40" s="329"/>
      <c r="E40" s="329"/>
      <c r="F40" s="329"/>
      <c r="G40" s="330"/>
      <c r="H40" s="120"/>
      <c r="I40" s="120"/>
    </row>
    <row r="41" spans="1:9" ht="24" thickBot="1" x14ac:dyDescent="0.4">
      <c r="A41" s="95"/>
      <c r="B41" s="96"/>
      <c r="C41" s="96"/>
      <c r="D41" s="96"/>
      <c r="E41" s="96"/>
      <c r="F41" s="96"/>
      <c r="G41" s="97"/>
      <c r="H41" s="121"/>
      <c r="I41" s="121"/>
    </row>
    <row r="42" spans="1:9" ht="24" thickBot="1" x14ac:dyDescent="0.4">
      <c r="A42" s="323" t="s">
        <v>205</v>
      </c>
      <c r="B42" s="324"/>
      <c r="C42" s="324"/>
      <c r="D42" s="324"/>
      <c r="E42" s="324"/>
      <c r="F42" s="324"/>
      <c r="G42" s="325"/>
      <c r="H42" s="122"/>
      <c r="I42" s="122"/>
    </row>
    <row r="43" spans="1:9" ht="24" thickBot="1" x14ac:dyDescent="0.4">
      <c r="A43" s="323" t="s">
        <v>206</v>
      </c>
      <c r="B43" s="324"/>
      <c r="C43" s="324"/>
      <c r="D43" s="324"/>
      <c r="E43" s="324"/>
      <c r="F43" s="324"/>
      <c r="G43" s="325"/>
      <c r="H43" s="122"/>
      <c r="I43" s="122"/>
    </row>
    <row r="44" spans="1:9" ht="24" thickBot="1" x14ac:dyDescent="0.4">
      <c r="A44" s="298" t="s">
        <v>119</v>
      </c>
      <c r="B44" s="299"/>
      <c r="C44" s="299"/>
      <c r="D44" s="299"/>
      <c r="E44" s="299"/>
      <c r="F44" s="299"/>
      <c r="G44" s="300"/>
      <c r="H44" s="118"/>
      <c r="I44" s="118"/>
    </row>
    <row r="45" spans="1:9" ht="24" thickBot="1" x14ac:dyDescent="0.4">
      <c r="A45" s="298" t="s">
        <v>120</v>
      </c>
      <c r="B45" s="299"/>
      <c r="C45" s="299"/>
      <c r="D45" s="299"/>
      <c r="E45" s="299"/>
      <c r="F45" s="299"/>
      <c r="G45" s="300"/>
      <c r="H45" s="118"/>
      <c r="I45" s="118"/>
    </row>
    <row r="46" spans="1:9" ht="24" thickBot="1" x14ac:dyDescent="0.4">
      <c r="A46" s="95"/>
      <c r="B46" s="96"/>
      <c r="C46" s="96"/>
      <c r="D46" s="96"/>
      <c r="E46" s="96"/>
      <c r="F46" s="96"/>
      <c r="G46" s="97"/>
      <c r="H46" s="47"/>
      <c r="I46" s="47"/>
    </row>
    <row r="47" spans="1:9" ht="34.5" thickBot="1" x14ac:dyDescent="0.55000000000000004">
      <c r="A47" s="296" t="s">
        <v>219</v>
      </c>
      <c r="B47" s="297"/>
      <c r="C47" s="297"/>
      <c r="D47" s="297"/>
      <c r="E47" s="297"/>
      <c r="F47" s="297"/>
      <c r="G47" s="297"/>
      <c r="H47" s="47"/>
      <c r="I47" s="47"/>
    </row>
    <row r="48" spans="1:9" ht="19.5" thickBot="1" x14ac:dyDescent="0.35">
      <c r="A48" s="279" t="s">
        <v>220</v>
      </c>
      <c r="B48" s="284"/>
      <c r="C48" s="284"/>
      <c r="D48" s="284"/>
      <c r="E48" s="284"/>
      <c r="F48" s="284"/>
      <c r="G48" s="285"/>
      <c r="H48" s="47"/>
      <c r="I48" s="47"/>
    </row>
    <row r="49" spans="1:9" ht="19.5" thickBot="1" x14ac:dyDescent="0.35">
      <c r="A49" s="279" t="s">
        <v>221</v>
      </c>
      <c r="B49" s="284"/>
      <c r="C49" s="284"/>
      <c r="D49" s="284"/>
      <c r="E49" s="284"/>
      <c r="F49" s="284"/>
      <c r="G49" s="285"/>
      <c r="H49" s="47"/>
      <c r="I49" s="47"/>
    </row>
    <row r="50" spans="1:9" ht="19.5" thickBot="1" x14ac:dyDescent="0.35">
      <c r="A50" s="279" t="s">
        <v>222</v>
      </c>
      <c r="B50" s="284"/>
      <c r="C50" s="284"/>
      <c r="D50" s="284"/>
      <c r="E50" s="284"/>
      <c r="F50" s="284"/>
      <c r="G50" s="285"/>
      <c r="H50" s="47"/>
      <c r="I50" s="47"/>
    </row>
    <row r="51" spans="1:9" ht="19.5" thickBot="1" x14ac:dyDescent="0.35">
      <c r="A51" s="279" t="s">
        <v>223</v>
      </c>
      <c r="B51" s="284"/>
      <c r="C51" s="284"/>
      <c r="D51" s="284"/>
      <c r="E51" s="284"/>
      <c r="F51" s="284"/>
      <c r="G51" s="285"/>
      <c r="H51" s="47"/>
      <c r="I51" s="47"/>
    </row>
    <row r="52" spans="1:9" ht="19.5" thickBot="1" x14ac:dyDescent="0.35">
      <c r="A52" s="279" t="s">
        <v>224</v>
      </c>
      <c r="B52" s="284"/>
      <c r="C52" s="284"/>
      <c r="D52" s="284"/>
      <c r="E52" s="284"/>
      <c r="F52" s="284"/>
      <c r="G52" s="285"/>
      <c r="H52" s="47"/>
      <c r="I52" s="47"/>
    </row>
    <row r="53" spans="1:9" ht="19.5" thickBot="1" x14ac:dyDescent="0.35">
      <c r="A53" s="279" t="s">
        <v>225</v>
      </c>
      <c r="B53" s="284"/>
      <c r="C53" s="284"/>
      <c r="D53" s="284"/>
      <c r="E53" s="284"/>
      <c r="F53" s="284"/>
      <c r="G53" s="285"/>
      <c r="H53" s="47"/>
      <c r="I53" s="47"/>
    </row>
    <row r="54" spans="1:9" ht="19.5" thickBot="1" x14ac:dyDescent="0.35">
      <c r="A54" s="279" t="s">
        <v>226</v>
      </c>
      <c r="B54" s="284"/>
      <c r="C54" s="284"/>
      <c r="D54" s="284"/>
      <c r="E54" s="284"/>
      <c r="F54" s="284"/>
      <c r="G54" s="285"/>
      <c r="H54" s="47"/>
      <c r="I54" s="47"/>
    </row>
    <row r="55" spans="1:9" ht="19.5" thickBot="1" x14ac:dyDescent="0.35">
      <c r="A55" s="145"/>
      <c r="B55" s="146"/>
      <c r="C55" s="146"/>
      <c r="D55" s="146"/>
      <c r="E55" s="146"/>
      <c r="F55" s="146"/>
      <c r="G55" s="147"/>
      <c r="H55" s="47"/>
      <c r="I55" s="47"/>
    </row>
    <row r="56" spans="1:9" ht="19.5" thickBot="1" x14ac:dyDescent="0.35">
      <c r="A56" s="279" t="s">
        <v>227</v>
      </c>
      <c r="B56" s="284"/>
      <c r="C56" s="284"/>
      <c r="D56" s="284"/>
      <c r="E56" s="284"/>
      <c r="F56" s="284"/>
      <c r="G56" s="285"/>
      <c r="H56" s="47"/>
      <c r="I56" s="47"/>
    </row>
    <row r="57" spans="1:9" ht="19.5" thickBot="1" x14ac:dyDescent="0.35">
      <c r="A57" s="279" t="s">
        <v>228</v>
      </c>
      <c r="B57" s="284"/>
      <c r="C57" s="284"/>
      <c r="D57" s="284"/>
      <c r="E57" s="284"/>
      <c r="F57" s="284"/>
      <c r="G57" s="285"/>
      <c r="H57" s="47"/>
      <c r="I57" s="47"/>
    </row>
    <row r="58" spans="1:9" ht="19.5" thickBot="1" x14ac:dyDescent="0.35">
      <c r="A58" s="279" t="s">
        <v>229</v>
      </c>
      <c r="B58" s="284"/>
      <c r="C58" s="284"/>
      <c r="D58" s="284"/>
      <c r="E58" s="284"/>
      <c r="F58" s="284"/>
      <c r="G58" s="285"/>
      <c r="H58" s="47"/>
      <c r="I58" s="47"/>
    </row>
    <row r="59" spans="1:9" ht="19.5" thickBot="1" x14ac:dyDescent="0.35">
      <c r="A59" s="279" t="s">
        <v>230</v>
      </c>
      <c r="B59" s="284"/>
      <c r="C59" s="284"/>
      <c r="D59" s="284"/>
      <c r="E59" s="284"/>
      <c r="F59" s="284"/>
      <c r="G59" s="285"/>
      <c r="H59" s="47"/>
      <c r="I59" s="47"/>
    </row>
    <row r="60" spans="1:9" ht="19.5" thickBot="1" x14ac:dyDescent="0.35">
      <c r="A60" s="279" t="s">
        <v>231</v>
      </c>
      <c r="B60" s="284"/>
      <c r="C60" s="284"/>
      <c r="D60" s="284"/>
      <c r="E60" s="284"/>
      <c r="F60" s="284"/>
      <c r="G60" s="285"/>
      <c r="H60" s="47"/>
      <c r="I60" s="47"/>
    </row>
    <row r="61" spans="1:9" ht="19.5" thickBot="1" x14ac:dyDescent="0.35">
      <c r="A61" s="145"/>
      <c r="B61" s="146"/>
      <c r="C61" s="146"/>
      <c r="D61" s="146"/>
      <c r="E61" s="146"/>
      <c r="F61" s="146"/>
      <c r="G61" s="147"/>
      <c r="H61" s="47"/>
      <c r="I61" s="47"/>
    </row>
    <row r="62" spans="1:9" ht="19.5" thickBot="1" x14ac:dyDescent="0.35">
      <c r="A62" s="279" t="s">
        <v>232</v>
      </c>
      <c r="B62" s="284"/>
      <c r="C62" s="284"/>
      <c r="D62" s="284"/>
      <c r="E62" s="284"/>
      <c r="F62" s="284"/>
      <c r="G62" s="285"/>
      <c r="H62" s="47"/>
      <c r="I62" s="47"/>
    </row>
    <row r="63" spans="1:9" ht="19.5" thickBot="1" x14ac:dyDescent="0.35">
      <c r="A63" s="279" t="s">
        <v>233</v>
      </c>
      <c r="B63" s="284"/>
      <c r="C63" s="284"/>
      <c r="D63" s="284"/>
      <c r="E63" s="284"/>
      <c r="F63" s="284"/>
      <c r="G63" s="285"/>
      <c r="H63" s="47"/>
      <c r="I63" s="47"/>
    </row>
    <row r="64" spans="1:9" ht="19.5" thickBot="1" x14ac:dyDescent="0.35">
      <c r="A64" s="279" t="s">
        <v>234</v>
      </c>
      <c r="B64" s="284"/>
      <c r="C64" s="284"/>
      <c r="D64" s="284"/>
      <c r="E64" s="284"/>
      <c r="F64" s="284"/>
      <c r="G64" s="285"/>
      <c r="H64" s="47"/>
      <c r="I64" s="47"/>
    </row>
    <row r="65" spans="1:9" ht="19.5" thickBot="1" x14ac:dyDescent="0.35">
      <c r="A65" s="279" t="s">
        <v>235</v>
      </c>
      <c r="B65" s="284"/>
      <c r="C65" s="284"/>
      <c r="D65" s="284"/>
      <c r="E65" s="284"/>
      <c r="F65" s="284"/>
      <c r="G65" s="285"/>
      <c r="H65" s="47"/>
      <c r="I65" s="47"/>
    </row>
    <row r="66" spans="1:9" ht="19.5" thickBot="1" x14ac:dyDescent="0.35">
      <c r="H66" s="47"/>
      <c r="I66" s="47"/>
    </row>
    <row r="67" spans="1:9" ht="19.5" thickBot="1" x14ac:dyDescent="0.35">
      <c r="A67" s="279" t="s">
        <v>241</v>
      </c>
      <c r="B67" s="284"/>
      <c r="C67" s="284"/>
      <c r="D67" s="284"/>
      <c r="E67" s="284"/>
      <c r="F67" s="284"/>
      <c r="G67" s="285"/>
      <c r="H67" s="47"/>
      <c r="I67" s="47"/>
    </row>
    <row r="68" spans="1:9" ht="19.5" thickBot="1" x14ac:dyDescent="0.35">
      <c r="A68" s="279" t="s">
        <v>242</v>
      </c>
      <c r="B68" s="284"/>
      <c r="C68" s="284"/>
      <c r="D68" s="284"/>
      <c r="E68" s="284"/>
      <c r="F68" s="284"/>
      <c r="G68" s="285"/>
      <c r="H68" s="47"/>
      <c r="I68" s="47"/>
    </row>
    <row r="69" spans="1:9" ht="19.5" thickBot="1" x14ac:dyDescent="0.35">
      <c r="A69" s="279" t="s">
        <v>243</v>
      </c>
      <c r="B69" s="284"/>
      <c r="C69" s="284"/>
      <c r="D69" s="284"/>
      <c r="E69" s="284"/>
      <c r="F69" s="284"/>
      <c r="G69" s="285"/>
      <c r="H69" s="47"/>
      <c r="I69" s="47"/>
    </row>
    <row r="70" spans="1:9" ht="19.5" thickBot="1" x14ac:dyDescent="0.35">
      <c r="A70" s="145"/>
      <c r="B70" s="146"/>
      <c r="C70" s="146"/>
      <c r="D70" s="146"/>
      <c r="E70" s="146"/>
      <c r="F70" s="146"/>
      <c r="G70" s="147"/>
      <c r="H70" s="47"/>
      <c r="I70" s="47"/>
    </row>
    <row r="71" spans="1:9" ht="34.5" thickBot="1" x14ac:dyDescent="0.55000000000000004">
      <c r="A71" s="282" t="s">
        <v>236</v>
      </c>
      <c r="B71" s="283"/>
      <c r="C71" s="283"/>
      <c r="D71" s="283"/>
      <c r="E71" s="283"/>
      <c r="F71" s="283"/>
      <c r="G71" s="283"/>
    </row>
    <row r="72" spans="1:9" ht="16.5" thickBot="1" x14ac:dyDescent="0.35">
      <c r="A72" s="279" t="s">
        <v>239</v>
      </c>
      <c r="B72" s="284"/>
      <c r="C72" s="284"/>
      <c r="D72" s="284"/>
      <c r="E72" s="284"/>
      <c r="F72" s="284"/>
      <c r="G72" s="285"/>
    </row>
    <row r="73" spans="1:9" ht="16.5" thickBot="1" x14ac:dyDescent="0.35">
      <c r="A73" s="279" t="s">
        <v>240</v>
      </c>
      <c r="B73" s="284"/>
      <c r="C73" s="284"/>
      <c r="D73" s="284"/>
      <c r="E73" s="284"/>
      <c r="F73" s="284"/>
      <c r="G73" s="285"/>
    </row>
    <row r="74" spans="1:9" ht="19.5" thickBot="1" x14ac:dyDescent="0.35">
      <c r="A74" s="279" t="s">
        <v>237</v>
      </c>
      <c r="B74" s="280"/>
      <c r="C74" s="280"/>
      <c r="D74" s="280"/>
      <c r="E74" s="280"/>
      <c r="F74" s="280"/>
      <c r="G74" s="281"/>
    </row>
    <row r="75" spans="1:9" ht="19.5" thickBot="1" x14ac:dyDescent="0.35">
      <c r="A75" s="279" t="s">
        <v>238</v>
      </c>
      <c r="B75" s="280"/>
      <c r="C75" s="280"/>
      <c r="D75" s="280"/>
      <c r="E75" s="280"/>
      <c r="F75" s="280"/>
      <c r="G75" s="281"/>
    </row>
    <row r="76" spans="1:9" ht="19.5" thickBot="1" x14ac:dyDescent="0.35">
      <c r="A76" s="279" t="s">
        <v>244</v>
      </c>
      <c r="B76" s="280"/>
      <c r="C76" s="280"/>
      <c r="D76" s="280"/>
      <c r="E76" s="280"/>
      <c r="F76" s="280"/>
      <c r="G76" s="281"/>
    </row>
    <row r="77" spans="1:9" ht="19.5" thickBot="1" x14ac:dyDescent="0.35">
      <c r="A77" s="51"/>
      <c r="B77" s="51"/>
      <c r="C77" s="51"/>
      <c r="D77" s="51"/>
      <c r="E77" s="51"/>
      <c r="F77" s="51"/>
      <c r="G77" s="51"/>
      <c r="H77" s="47"/>
      <c r="I77" s="47"/>
    </row>
    <row r="78" spans="1:9" ht="24" thickBot="1" x14ac:dyDescent="0.4">
      <c r="A78" s="301" t="s">
        <v>121</v>
      </c>
      <c r="B78" s="302"/>
      <c r="C78" s="302"/>
      <c r="D78" s="302"/>
      <c r="E78" s="302"/>
      <c r="F78" s="302"/>
      <c r="G78" s="303"/>
      <c r="H78" s="123"/>
      <c r="I78" s="123"/>
    </row>
    <row r="79" spans="1:9" ht="18.75" x14ac:dyDescent="0.3">
      <c r="A79" s="75"/>
      <c r="B79" s="75"/>
      <c r="C79" s="75"/>
      <c r="D79" s="75"/>
      <c r="E79" s="75"/>
      <c r="F79" s="48"/>
      <c r="G79" s="47"/>
      <c r="H79" s="47"/>
      <c r="I79" s="47"/>
    </row>
    <row r="80" spans="1:9" ht="31.5" x14ac:dyDescent="0.25">
      <c r="A80" s="304" t="s">
        <v>170</v>
      </c>
      <c r="B80" s="305"/>
      <c r="C80" s="305"/>
      <c r="D80" s="305"/>
      <c r="E80" s="305"/>
      <c r="F80" s="305"/>
      <c r="G80" s="305"/>
    </row>
    <row r="81" spans="1:7" ht="18.75" x14ac:dyDescent="0.25">
      <c r="A81" s="306" t="s">
        <v>182</v>
      </c>
      <c r="B81" s="307"/>
      <c r="C81" s="307"/>
      <c r="D81" s="307"/>
      <c r="E81" s="307"/>
      <c r="F81" s="307"/>
      <c r="G81" s="307"/>
    </row>
    <row r="82" spans="1:7" ht="18.75" x14ac:dyDescent="0.25">
      <c r="A82" s="286" t="s">
        <v>183</v>
      </c>
      <c r="B82" s="307"/>
      <c r="C82" s="307"/>
      <c r="D82" s="307"/>
      <c r="E82" s="307"/>
      <c r="F82" s="307"/>
      <c r="G82" s="307"/>
    </row>
    <row r="83" spans="1:7" ht="18.75" x14ac:dyDescent="0.25">
      <c r="A83" s="286" t="s">
        <v>184</v>
      </c>
      <c r="B83" s="307"/>
      <c r="C83" s="307"/>
      <c r="D83" s="307"/>
      <c r="E83" s="307"/>
      <c r="F83" s="307"/>
      <c r="G83" s="307"/>
    </row>
    <row r="84" spans="1:7" ht="18.75" x14ac:dyDescent="0.25">
      <c r="A84" s="286" t="s">
        <v>185</v>
      </c>
      <c r="B84" s="307"/>
      <c r="C84" s="307"/>
      <c r="D84" s="307"/>
      <c r="E84" s="307"/>
      <c r="F84" s="307"/>
      <c r="G84" s="307"/>
    </row>
    <row r="85" spans="1:7" ht="19.5" thickBot="1" x14ac:dyDescent="0.3">
      <c r="A85" s="308" t="s">
        <v>186</v>
      </c>
      <c r="B85" s="309"/>
      <c r="C85" s="309"/>
      <c r="D85" s="309"/>
      <c r="E85" s="309"/>
      <c r="F85" s="309"/>
      <c r="G85" s="309"/>
    </row>
    <row r="86" spans="1:7" ht="18.75" x14ac:dyDescent="0.25">
      <c r="A86" s="310" t="s">
        <v>187</v>
      </c>
      <c r="B86" s="311"/>
      <c r="C86" s="311"/>
      <c r="D86" s="311"/>
      <c r="E86" s="311"/>
      <c r="F86" s="311"/>
      <c r="G86" s="312"/>
    </row>
    <row r="87" spans="1:7" ht="19.5" thickBot="1" x14ac:dyDescent="0.3">
      <c r="A87" s="291" t="s">
        <v>188</v>
      </c>
      <c r="B87" s="292"/>
      <c r="C87" s="292"/>
      <c r="D87" s="292"/>
      <c r="E87" s="292"/>
      <c r="F87" s="292"/>
      <c r="G87" s="293"/>
    </row>
    <row r="88" spans="1:7" ht="18.75" x14ac:dyDescent="0.25">
      <c r="A88" s="288" t="s">
        <v>189</v>
      </c>
      <c r="B88" s="289"/>
      <c r="C88" s="289"/>
      <c r="D88" s="289"/>
      <c r="E88" s="289"/>
      <c r="F88" s="289"/>
      <c r="G88" s="290"/>
    </row>
    <row r="89" spans="1:7" ht="19.5" thickBot="1" x14ac:dyDescent="0.3">
      <c r="A89" s="291" t="s">
        <v>190</v>
      </c>
      <c r="B89" s="292"/>
      <c r="C89" s="292"/>
      <c r="D89" s="292"/>
      <c r="E89" s="292"/>
      <c r="F89" s="292"/>
      <c r="G89" s="293"/>
    </row>
    <row r="90" spans="1:7" ht="18.75" x14ac:dyDescent="0.25">
      <c r="A90" s="286" t="s">
        <v>191</v>
      </c>
      <c r="B90" s="287"/>
      <c r="C90" s="287"/>
      <c r="D90" s="287"/>
      <c r="E90" s="287"/>
      <c r="F90" s="287"/>
      <c r="G90" s="287"/>
    </row>
    <row r="91" spans="1:7" ht="15.75" x14ac:dyDescent="0.25">
      <c r="A91" s="294" t="s">
        <v>179</v>
      </c>
      <c r="B91" s="295"/>
      <c r="C91" s="295"/>
      <c r="D91" s="295"/>
      <c r="E91" s="295"/>
      <c r="F91" s="295"/>
      <c r="G91" s="295"/>
    </row>
    <row r="92" spans="1:7" ht="21" x14ac:dyDescent="0.35">
      <c r="A92" s="59"/>
      <c r="B92" s="48"/>
      <c r="C92" s="49"/>
      <c r="D92" s="48"/>
      <c r="E92" s="49"/>
      <c r="F92" s="48"/>
      <c r="G92" s="72"/>
    </row>
    <row r="93" spans="1:7" ht="33.75" x14ac:dyDescent="0.5">
      <c r="A93" s="55" t="s">
        <v>298</v>
      </c>
      <c r="B93" s="193"/>
      <c r="C93" s="49"/>
      <c r="D93" s="193"/>
      <c r="E93" s="49"/>
      <c r="F93" s="193"/>
      <c r="G93" s="72"/>
    </row>
    <row r="94" spans="1:7" ht="18.75" x14ac:dyDescent="0.3">
      <c r="A94" s="225" t="s">
        <v>312</v>
      </c>
      <c r="B94" s="193"/>
      <c r="C94" s="49"/>
      <c r="D94" s="193"/>
      <c r="E94" s="49"/>
      <c r="F94" s="193"/>
      <c r="G94" s="47"/>
    </row>
    <row r="95" spans="1:7" ht="18.75" x14ac:dyDescent="0.3">
      <c r="A95" s="47" t="s">
        <v>299</v>
      </c>
      <c r="B95" s="193"/>
      <c r="C95" s="49"/>
      <c r="D95" s="193"/>
      <c r="E95" s="49"/>
      <c r="F95" s="193"/>
      <c r="G95" s="47"/>
    </row>
    <row r="96" spans="1:7" ht="18.75" x14ac:dyDescent="0.3">
      <c r="A96" s="47" t="s">
        <v>300</v>
      </c>
      <c r="B96" s="193"/>
      <c r="C96" s="49"/>
      <c r="D96" s="193"/>
      <c r="E96" s="49"/>
      <c r="F96" s="193"/>
      <c r="G96" s="47"/>
    </row>
    <row r="97" spans="1:7" ht="18.75" x14ac:dyDescent="0.3">
      <c r="A97" s="47" t="s">
        <v>310</v>
      </c>
      <c r="B97" s="193"/>
      <c r="C97" s="49"/>
      <c r="D97" s="193"/>
      <c r="E97" s="49"/>
      <c r="F97" s="193"/>
      <c r="G97" s="47"/>
    </row>
    <row r="98" spans="1:7" ht="18.75" x14ac:dyDescent="0.3">
      <c r="A98" s="47" t="s">
        <v>311</v>
      </c>
      <c r="B98" s="193"/>
      <c r="C98" s="49"/>
      <c r="D98" s="193"/>
      <c r="E98" s="49"/>
      <c r="F98" s="193"/>
      <c r="G98" s="47"/>
    </row>
    <row r="99" spans="1:7" ht="18.75" x14ac:dyDescent="0.3">
      <c r="A99" s="47" t="s">
        <v>313</v>
      </c>
      <c r="B99" s="193"/>
      <c r="C99" s="49"/>
      <c r="D99" s="193"/>
      <c r="E99" s="49"/>
      <c r="F99" s="193"/>
      <c r="G99" s="47"/>
    </row>
    <row r="100" spans="1:7" ht="18.75" x14ac:dyDescent="0.3">
      <c r="A100" s="47" t="s">
        <v>314</v>
      </c>
      <c r="B100" s="193"/>
      <c r="C100" s="49"/>
      <c r="D100" s="193"/>
      <c r="E100" s="49"/>
      <c r="F100" s="193"/>
      <c r="G100" s="47"/>
    </row>
    <row r="101" spans="1:7" ht="18.75" x14ac:dyDescent="0.3">
      <c r="A101" s="47" t="s">
        <v>315</v>
      </c>
      <c r="B101" s="193"/>
      <c r="C101" s="49"/>
      <c r="D101" s="193"/>
      <c r="E101" s="49"/>
      <c r="F101" s="193"/>
      <c r="G101" s="47"/>
    </row>
    <row r="102" spans="1:7" ht="18.75" x14ac:dyDescent="0.3">
      <c r="A102" s="47" t="s">
        <v>316</v>
      </c>
      <c r="B102" s="193"/>
      <c r="C102" s="49"/>
      <c r="D102" s="193"/>
      <c r="E102" s="49"/>
      <c r="F102" s="193"/>
      <c r="G102" s="47"/>
    </row>
    <row r="103" spans="1:7" ht="18.75" x14ac:dyDescent="0.3">
      <c r="A103" s="47" t="s">
        <v>317</v>
      </c>
      <c r="B103" s="193"/>
      <c r="C103" s="49"/>
      <c r="D103" s="193"/>
      <c r="E103" s="49"/>
      <c r="F103" s="193"/>
      <c r="G103" s="47"/>
    </row>
    <row r="104" spans="1:7" ht="18.75" x14ac:dyDescent="0.3">
      <c r="A104" s="47" t="s">
        <v>318</v>
      </c>
      <c r="B104" s="193"/>
      <c r="C104" s="49"/>
      <c r="D104" s="193"/>
      <c r="E104" s="49"/>
      <c r="F104" s="193"/>
      <c r="G104" s="47"/>
    </row>
    <row r="105" spans="1:7" ht="18.75" x14ac:dyDescent="0.3">
      <c r="A105" s="129"/>
      <c r="B105" s="193"/>
      <c r="C105" s="49"/>
      <c r="D105" s="193"/>
      <c r="E105" s="49"/>
      <c r="F105" s="193"/>
      <c r="G105" s="47"/>
    </row>
    <row r="106" spans="1:7" ht="18.75" x14ac:dyDescent="0.3">
      <c r="A106" s="47" t="s">
        <v>301</v>
      </c>
      <c r="B106" s="193"/>
      <c r="C106" s="49"/>
      <c r="D106" s="193"/>
      <c r="E106" s="49"/>
      <c r="F106" s="193"/>
      <c r="G106" s="47"/>
    </row>
    <row r="107" spans="1:7" ht="18.75" x14ac:dyDescent="0.3">
      <c r="A107" s="47" t="s">
        <v>302</v>
      </c>
      <c r="B107" s="193"/>
      <c r="C107" s="49"/>
      <c r="D107" s="193"/>
      <c r="E107" s="49"/>
      <c r="F107" s="193"/>
      <c r="G107" s="72"/>
    </row>
    <row r="108" spans="1:7" ht="18.75" x14ac:dyDescent="0.3">
      <c r="A108" s="47" t="s">
        <v>303</v>
      </c>
      <c r="B108" s="193"/>
      <c r="C108" s="49"/>
      <c r="D108" s="193"/>
      <c r="E108" s="49"/>
      <c r="F108" s="193"/>
      <c r="G108" s="72"/>
    </row>
    <row r="109" spans="1:7" ht="18.75" x14ac:dyDescent="0.3">
      <c r="A109" s="47" t="s">
        <v>304</v>
      </c>
      <c r="B109" s="193"/>
      <c r="C109" s="49"/>
      <c r="D109" s="193"/>
      <c r="E109" s="49"/>
      <c r="F109" s="193"/>
      <c r="G109" s="72"/>
    </row>
    <row r="110" spans="1:7" ht="18.75" x14ac:dyDescent="0.3">
      <c r="A110" s="47" t="s">
        <v>305</v>
      </c>
      <c r="B110" s="193"/>
      <c r="C110" s="49"/>
      <c r="D110" s="193"/>
      <c r="E110" s="49"/>
      <c r="F110" s="193"/>
      <c r="G110" s="72"/>
    </row>
    <row r="111" spans="1:7" ht="18.75" x14ac:dyDescent="0.3">
      <c r="A111" s="47" t="s">
        <v>306</v>
      </c>
      <c r="B111" s="193"/>
      <c r="C111" s="49"/>
      <c r="D111" s="193"/>
      <c r="E111" s="49"/>
      <c r="F111" s="193"/>
      <c r="G111" s="72"/>
    </row>
    <row r="112" spans="1:7" ht="18.75" x14ac:dyDescent="0.3">
      <c r="A112" s="47" t="s">
        <v>307</v>
      </c>
      <c r="B112" s="193"/>
      <c r="C112" s="49"/>
      <c r="D112" s="193"/>
      <c r="E112" s="49"/>
      <c r="F112" s="193"/>
      <c r="G112" s="72"/>
    </row>
    <row r="113" spans="1:11" ht="18.75" x14ac:dyDescent="0.3">
      <c r="A113" s="47" t="s">
        <v>308</v>
      </c>
      <c r="B113" s="193"/>
      <c r="C113" s="49"/>
      <c r="D113" s="193"/>
      <c r="E113" s="49"/>
      <c r="F113" s="193"/>
      <c r="G113" s="72"/>
    </row>
    <row r="114" spans="1:11" ht="18.75" x14ac:dyDescent="0.3">
      <c r="A114" s="47" t="s">
        <v>309</v>
      </c>
      <c r="B114" s="193"/>
      <c r="C114" s="49"/>
      <c r="D114" s="193"/>
      <c r="E114" s="49"/>
      <c r="F114" s="193"/>
      <c r="G114" s="72"/>
    </row>
    <row r="115" spans="1:11" ht="18.75" x14ac:dyDescent="0.3">
      <c r="B115" s="193"/>
      <c r="C115" s="49"/>
      <c r="D115" s="193"/>
      <c r="E115" s="49"/>
      <c r="F115" s="193"/>
      <c r="G115" s="72"/>
    </row>
    <row r="116" spans="1:11" ht="29.25" thickBot="1" x14ac:dyDescent="0.5">
      <c r="A116" s="59" t="s">
        <v>87</v>
      </c>
      <c r="B116" s="222"/>
      <c r="C116" s="222"/>
      <c r="D116" s="222"/>
      <c r="E116" s="222"/>
      <c r="F116" s="235"/>
      <c r="G116" s="235"/>
      <c r="H116" s="236" t="s">
        <v>9</v>
      </c>
      <c r="J116" s="72"/>
    </row>
    <row r="117" spans="1:11" ht="186.75" customHeight="1" thickBot="1" x14ac:dyDescent="0.35">
      <c r="A117" s="234" t="s">
        <v>29</v>
      </c>
      <c r="B117" s="178" t="s">
        <v>319</v>
      </c>
      <c r="C117" s="241" t="s">
        <v>320</v>
      </c>
      <c r="D117" s="241" t="s">
        <v>321</v>
      </c>
      <c r="E117" s="241" t="s">
        <v>322</v>
      </c>
      <c r="F117" s="241" t="s">
        <v>323</v>
      </c>
      <c r="G117" s="247" t="s">
        <v>324</v>
      </c>
      <c r="H117" s="248" t="s">
        <v>325</v>
      </c>
      <c r="I117" s="249" t="s">
        <v>326</v>
      </c>
      <c r="J117" s="250" t="s">
        <v>327</v>
      </c>
    </row>
    <row r="118" spans="1:11" ht="18.75" x14ac:dyDescent="0.3">
      <c r="A118" s="227" t="s">
        <v>285</v>
      </c>
      <c r="B118" s="239">
        <v>29556.650246305417</v>
      </c>
      <c r="C118" s="242">
        <f>((6000/(B118*2)*500))</f>
        <v>50.75</v>
      </c>
      <c r="D118" s="242">
        <v>83</v>
      </c>
      <c r="E118" s="243">
        <v>2.5</v>
      </c>
      <c r="F118" s="251">
        <v>207.5</v>
      </c>
      <c r="G118" s="254">
        <f>C118+F118</f>
        <v>258.25</v>
      </c>
      <c r="H118" s="258">
        <f>(((6000/(B118*2)*1000))+F118)</f>
        <v>309</v>
      </c>
      <c r="I118" s="262">
        <f>(((6000/(B118*2)*1500))+F118)</f>
        <v>359.75</v>
      </c>
      <c r="J118" s="266">
        <f>(((6000/(B118*2)*2000))+F118)</f>
        <v>410.5</v>
      </c>
      <c r="K118" s="128"/>
    </row>
    <row r="119" spans="1:11" ht="18.75" x14ac:dyDescent="0.3">
      <c r="A119" s="227" t="s">
        <v>14</v>
      </c>
      <c r="B119" s="240">
        <v>21897.810218978102</v>
      </c>
      <c r="C119" s="244">
        <f>((6000/(B119*2)*500))</f>
        <v>68.5</v>
      </c>
      <c r="D119" s="244">
        <v>60</v>
      </c>
      <c r="E119" s="245">
        <v>0.6</v>
      </c>
      <c r="F119" s="252">
        <v>36</v>
      </c>
      <c r="G119" s="255">
        <f>C119+F119</f>
        <v>104.5</v>
      </c>
      <c r="H119" s="259">
        <f>(((6000/(B119*2)*1000))+F119)</f>
        <v>173</v>
      </c>
      <c r="I119" s="263">
        <f>(((6000/(B119*2)*1500))+F119)</f>
        <v>241.50000000000003</v>
      </c>
      <c r="J119" s="267">
        <f>(((6000/(B119*2)*2000))+F119)</f>
        <v>310</v>
      </c>
      <c r="K119" s="128"/>
    </row>
    <row r="120" spans="1:11" ht="18.75" x14ac:dyDescent="0.3">
      <c r="A120" s="228" t="s">
        <v>47</v>
      </c>
      <c r="B120" s="240">
        <v>18987.3417721519</v>
      </c>
      <c r="C120" s="244">
        <f>((6000/(B120*2)*500))</f>
        <v>79</v>
      </c>
      <c r="D120" s="244">
        <v>60</v>
      </c>
      <c r="E120" s="245">
        <v>0.6</v>
      </c>
      <c r="F120" s="252">
        <v>36</v>
      </c>
      <c r="G120" s="255">
        <f>C120+F120</f>
        <v>115</v>
      </c>
      <c r="H120" s="259">
        <f>(((6000/(B120*2)*1000))+F120)</f>
        <v>194</v>
      </c>
      <c r="I120" s="263">
        <f>(((6000/(B120*2)*1500))+F120)</f>
        <v>273</v>
      </c>
      <c r="J120" s="267">
        <f>(((6000/(B120*2)*2000))+F120)</f>
        <v>352</v>
      </c>
      <c r="K120" s="128"/>
    </row>
    <row r="121" spans="1:11" ht="18.75" x14ac:dyDescent="0.3">
      <c r="A121" s="228" t="s">
        <v>247</v>
      </c>
      <c r="B121" s="240">
        <v>15113.350125944584</v>
      </c>
      <c r="C121" s="244">
        <f>((6000/(B121*2)*500))</f>
        <v>99.25</v>
      </c>
      <c r="D121" s="244">
        <v>60</v>
      </c>
      <c r="E121" s="245">
        <v>0.6</v>
      </c>
      <c r="F121" s="252">
        <v>36</v>
      </c>
      <c r="G121" s="255">
        <f>C121+F121</f>
        <v>135.25</v>
      </c>
      <c r="H121" s="259">
        <f>(((6000/(B121*2)*1000))+F121)</f>
        <v>234.5</v>
      </c>
      <c r="I121" s="263">
        <f>(((6000/(B121*2)*1500))+F121)</f>
        <v>333.75</v>
      </c>
      <c r="J121" s="267">
        <f>(((6000/(B121*2)*2000))+F121)</f>
        <v>433</v>
      </c>
      <c r="K121" s="128"/>
    </row>
    <row r="122" spans="1:11" ht="18.75" x14ac:dyDescent="0.3">
      <c r="A122" s="228" t="s">
        <v>260</v>
      </c>
      <c r="B122" s="240">
        <v>14492.753623188406</v>
      </c>
      <c r="C122" s="244">
        <f>((6000/(B122*2)*500))</f>
        <v>103.5</v>
      </c>
      <c r="D122" s="244">
        <v>105</v>
      </c>
      <c r="E122" s="245">
        <v>0.2</v>
      </c>
      <c r="F122" s="252">
        <v>21</v>
      </c>
      <c r="G122" s="255">
        <f>C122+F122</f>
        <v>124.5</v>
      </c>
      <c r="H122" s="259">
        <f>(((6000/(B122*2)*1000))+F122)</f>
        <v>228</v>
      </c>
      <c r="I122" s="263">
        <f>(((6000/(B122*2)*1500))+F122)</f>
        <v>331.5</v>
      </c>
      <c r="J122" s="267">
        <f>(((6000/(B122*2)*2000))+F122)</f>
        <v>435</v>
      </c>
      <c r="K122" s="128"/>
    </row>
    <row r="123" spans="1:11" ht="18.75" x14ac:dyDescent="0.3">
      <c r="A123" s="195" t="s">
        <v>79</v>
      </c>
      <c r="B123" s="240">
        <v>13452.914798206279</v>
      </c>
      <c r="C123" s="244">
        <f>((6000/(B123*2)*500))</f>
        <v>111.49999999999999</v>
      </c>
      <c r="D123" s="244">
        <v>90</v>
      </c>
      <c r="E123" s="245">
        <v>0.6</v>
      </c>
      <c r="F123" s="252">
        <v>54</v>
      </c>
      <c r="G123" s="255">
        <f>C123+F123</f>
        <v>165.5</v>
      </c>
      <c r="H123" s="259">
        <f>(((6000/(B123*2)*1000))+F123)</f>
        <v>277</v>
      </c>
      <c r="I123" s="263">
        <f>(((6000/(B123*2)*1500))+F123)</f>
        <v>388.49999999999994</v>
      </c>
      <c r="J123" s="267">
        <f>(((6000/(B123*2)*2000))+F123)</f>
        <v>499.99999999999994</v>
      </c>
      <c r="K123" s="128"/>
    </row>
    <row r="124" spans="1:11" ht="18.75" x14ac:dyDescent="0.3">
      <c r="A124" s="228" t="s">
        <v>80</v>
      </c>
      <c r="B124" s="240">
        <v>12145.748987854251</v>
      </c>
      <c r="C124" s="244">
        <f>((6000/(B124*2)*500))</f>
        <v>123.5</v>
      </c>
      <c r="D124" s="244">
        <v>60</v>
      </c>
      <c r="E124" s="245">
        <v>0.6</v>
      </c>
      <c r="F124" s="252">
        <v>36</v>
      </c>
      <c r="G124" s="255">
        <f>C124+F124</f>
        <v>159.5</v>
      </c>
      <c r="H124" s="259">
        <f>(((6000/(B124*2)*1000))+F124)</f>
        <v>283</v>
      </c>
      <c r="I124" s="263">
        <f>(((6000/(B124*2)*1500))+F124)</f>
        <v>406.5</v>
      </c>
      <c r="J124" s="267">
        <f>(((6000/(B124*2)*2000))+F124)</f>
        <v>530</v>
      </c>
      <c r="K124" s="128"/>
    </row>
    <row r="125" spans="1:11" ht="18.75" x14ac:dyDescent="0.3">
      <c r="A125" s="77" t="s">
        <v>255</v>
      </c>
      <c r="B125" s="240">
        <v>10398.613518197575</v>
      </c>
      <c r="C125" s="244">
        <f>((6000/(B125*2)*500))</f>
        <v>144.25</v>
      </c>
      <c r="D125" s="244">
        <v>110</v>
      </c>
      <c r="E125" s="245">
        <v>0.7</v>
      </c>
      <c r="F125" s="252">
        <v>77</v>
      </c>
      <c r="G125" s="255">
        <f>C125+F125</f>
        <v>221.25</v>
      </c>
      <c r="H125" s="259">
        <f>(((6000/(B125*2)*1000))+F125)</f>
        <v>365.5</v>
      </c>
      <c r="I125" s="263">
        <f>(((6000/(B125*2)*1500))+F125)</f>
        <v>509.74999999999994</v>
      </c>
      <c r="J125" s="267">
        <f>(((6000/(B125*2)*2000))+F125)</f>
        <v>654</v>
      </c>
      <c r="K125" s="128"/>
    </row>
    <row r="126" spans="1:11" ht="18.75" x14ac:dyDescent="0.3">
      <c r="A126" s="228" t="s">
        <v>289</v>
      </c>
      <c r="B126" s="240">
        <v>10118.043844856662</v>
      </c>
      <c r="C126" s="244">
        <f>((6000/(B126*2)*500))</f>
        <v>148.25</v>
      </c>
      <c r="D126" s="244">
        <v>110</v>
      </c>
      <c r="E126" s="245">
        <v>0.4</v>
      </c>
      <c r="F126" s="252">
        <v>44</v>
      </c>
      <c r="G126" s="255">
        <f>C126+F126</f>
        <v>192.25</v>
      </c>
      <c r="H126" s="259">
        <f>(((6000/(B126*2)*1000))+F126)</f>
        <v>340.5</v>
      </c>
      <c r="I126" s="263">
        <f>(((6000/(B126*2)*1500))+F126)</f>
        <v>488.75</v>
      </c>
      <c r="J126" s="267">
        <f>(((6000/(B126*2)*2000))+F126)</f>
        <v>637</v>
      </c>
      <c r="K126" s="128"/>
    </row>
    <row r="127" spans="1:11" ht="18.75" x14ac:dyDescent="0.3">
      <c r="A127" s="228" t="s">
        <v>94</v>
      </c>
      <c r="B127" s="240">
        <v>9966.777408637874</v>
      </c>
      <c r="C127" s="244">
        <f>((6000/(B127*2)*500))</f>
        <v>150.5</v>
      </c>
      <c r="D127" s="244">
        <v>300</v>
      </c>
      <c r="E127" s="245">
        <v>0.8</v>
      </c>
      <c r="F127" s="252">
        <v>240</v>
      </c>
      <c r="G127" s="255">
        <f>C127+F127</f>
        <v>390.5</v>
      </c>
      <c r="H127" s="259">
        <f>(((6000/(B127*2)*1000))+F127)</f>
        <v>541</v>
      </c>
      <c r="I127" s="263">
        <f>(((6000/(B127*2)*1500))+F127)</f>
        <v>691.5</v>
      </c>
      <c r="J127" s="267">
        <f>(((6000/(B127*2)*2000))+F127)</f>
        <v>842</v>
      </c>
      <c r="K127" s="128"/>
    </row>
    <row r="128" spans="1:11" ht="18.75" x14ac:dyDescent="0.3">
      <c r="A128" s="228" t="s">
        <v>97</v>
      </c>
      <c r="B128" s="240">
        <v>9677.4193548387102</v>
      </c>
      <c r="C128" s="244">
        <f>((6000/(B128*2)*500))</f>
        <v>155</v>
      </c>
      <c r="D128" s="244">
        <v>5</v>
      </c>
      <c r="E128" s="245">
        <v>0.6</v>
      </c>
      <c r="F128" s="252">
        <v>3</v>
      </c>
      <c r="G128" s="255">
        <f>C128+F128</f>
        <v>158</v>
      </c>
      <c r="H128" s="259">
        <f>(((6000/(B128*2)*1000))+F128)</f>
        <v>313</v>
      </c>
      <c r="I128" s="263">
        <f>(((6000/(B128*2)*1500))+F128)</f>
        <v>468</v>
      </c>
      <c r="J128" s="267">
        <f>(((6000/(B128*2)*2000))+F128)</f>
        <v>623</v>
      </c>
      <c r="K128" s="128"/>
    </row>
    <row r="129" spans="1:11" ht="18.75" x14ac:dyDescent="0.3">
      <c r="A129" s="228" t="s">
        <v>130</v>
      </c>
      <c r="B129" s="240">
        <v>8000</v>
      </c>
      <c r="C129" s="244">
        <f>((6000/(B129*2)*500))</f>
        <v>187.5</v>
      </c>
      <c r="D129" s="238"/>
      <c r="E129" s="237"/>
      <c r="F129" s="270"/>
      <c r="G129" s="238"/>
      <c r="H129" s="238"/>
      <c r="I129" s="238"/>
      <c r="J129" s="238"/>
      <c r="K129" s="128"/>
    </row>
    <row r="130" spans="1:11" ht="18.75" x14ac:dyDescent="0.3">
      <c r="A130" s="58" t="s">
        <v>59</v>
      </c>
      <c r="B130" s="240">
        <v>7500</v>
      </c>
      <c r="C130" s="244">
        <f>((6000/(B130*2)*500))</f>
        <v>200</v>
      </c>
      <c r="D130" s="244">
        <v>29.9</v>
      </c>
      <c r="E130" s="245">
        <v>1</v>
      </c>
      <c r="F130" s="252">
        <v>29.9</v>
      </c>
      <c r="G130" s="255">
        <f>C130+F130</f>
        <v>229.9</v>
      </c>
      <c r="H130" s="259">
        <f>(((6000/(B130*2)*1000))+F130)</f>
        <v>429.9</v>
      </c>
      <c r="I130" s="263">
        <f>(((6000/(B130*2)*1500))+F130)</f>
        <v>629.9</v>
      </c>
      <c r="J130" s="267">
        <f>(((6000/(B130*2)*2000))+F130)</f>
        <v>829.9</v>
      </c>
      <c r="K130" s="128"/>
    </row>
    <row r="131" spans="1:11" ht="18.75" x14ac:dyDescent="0.3">
      <c r="A131" s="228" t="s">
        <v>124</v>
      </c>
      <c r="B131" s="240">
        <v>7317.0731707317082</v>
      </c>
      <c r="C131" s="244">
        <f>((6000/(B131*2)*500))</f>
        <v>205</v>
      </c>
      <c r="D131" s="238"/>
      <c r="E131" s="237"/>
      <c r="F131" s="270"/>
      <c r="G131" s="238"/>
      <c r="H131" s="238"/>
      <c r="I131" s="238"/>
      <c r="J131" s="238"/>
      <c r="K131" s="128"/>
    </row>
    <row r="132" spans="1:11" ht="18.75" x14ac:dyDescent="0.3">
      <c r="A132" s="228" t="s">
        <v>126</v>
      </c>
      <c r="B132" s="240">
        <v>6888.633754305396</v>
      </c>
      <c r="C132" s="244">
        <f>((6000/(B132*2)*500))</f>
        <v>217.75</v>
      </c>
      <c r="D132" s="238"/>
      <c r="E132" s="237"/>
      <c r="F132" s="270"/>
      <c r="G132" s="238"/>
      <c r="H132" s="238"/>
      <c r="I132" s="238"/>
      <c r="J132" s="238"/>
      <c r="K132" s="128"/>
    </row>
    <row r="133" spans="1:11" ht="18.75" x14ac:dyDescent="0.3">
      <c r="A133" s="228" t="s">
        <v>331</v>
      </c>
      <c r="B133" s="240">
        <v>6742</v>
      </c>
      <c r="C133" s="244">
        <f>((6000/(B133*2)*500))</f>
        <v>222.48590922574903</v>
      </c>
      <c r="D133" s="244">
        <v>87.5</v>
      </c>
      <c r="E133" s="245">
        <v>0.6</v>
      </c>
      <c r="F133" s="252">
        <f>D133*E133</f>
        <v>52.5</v>
      </c>
      <c r="G133" s="255">
        <f>C133+F133</f>
        <v>274.98590922574903</v>
      </c>
      <c r="H133" s="259">
        <f>(((6000/(B133*2)*1000))+F133)</f>
        <v>497.47181845149805</v>
      </c>
      <c r="I133" s="263">
        <f>(((6000/(B133*2)*1500))+F133)</f>
        <v>719.95772767724714</v>
      </c>
      <c r="J133" s="267">
        <f>(((6000/(B133*2)*2000))+F133)</f>
        <v>942.4436369029961</v>
      </c>
      <c r="K133" s="128"/>
    </row>
    <row r="134" spans="1:11" ht="18.75" x14ac:dyDescent="0.3">
      <c r="A134" s="229" t="s">
        <v>41</v>
      </c>
      <c r="B134" s="240">
        <v>6507.5921908893706</v>
      </c>
      <c r="C134" s="244">
        <f>((6000/(B134*2)*500))</f>
        <v>230.5</v>
      </c>
      <c r="D134" s="244">
        <v>29.9</v>
      </c>
      <c r="E134" s="245">
        <v>2</v>
      </c>
      <c r="F134" s="252">
        <v>59.8</v>
      </c>
      <c r="G134" s="255">
        <f>C134+F134</f>
        <v>290.3</v>
      </c>
      <c r="H134" s="259">
        <f>(((6000/(B134*2)*1000))+F134)</f>
        <v>520.79999999999995</v>
      </c>
      <c r="I134" s="263">
        <f>(((6000/(B134*2)*1500))+F134)</f>
        <v>751.3</v>
      </c>
      <c r="J134" s="267">
        <f>(((6000/(B134*2)*2000))+F134)</f>
        <v>981.8</v>
      </c>
      <c r="K134" s="128"/>
    </row>
    <row r="135" spans="1:11" ht="18.75" x14ac:dyDescent="0.3">
      <c r="A135" s="228" t="s">
        <v>40</v>
      </c>
      <c r="B135" s="240">
        <v>6122.4489795918371</v>
      </c>
      <c r="C135" s="244">
        <f>((6000/(B135*2)*500))</f>
        <v>245</v>
      </c>
      <c r="D135" s="244">
        <v>60</v>
      </c>
      <c r="E135" s="245">
        <v>0.6</v>
      </c>
      <c r="F135" s="252">
        <v>36</v>
      </c>
      <c r="G135" s="255">
        <f>C135+F135</f>
        <v>281</v>
      </c>
      <c r="H135" s="259">
        <f>(((6000/(B135*2)*1000))+F135)</f>
        <v>526</v>
      </c>
      <c r="I135" s="263">
        <f>(((6000/(B135*2)*1500))+F135)</f>
        <v>771</v>
      </c>
      <c r="J135" s="267">
        <f>(((6000/(B135*2)*2000))+F135)</f>
        <v>1016</v>
      </c>
      <c r="K135" s="128"/>
    </row>
    <row r="136" spans="1:11" ht="18.75" x14ac:dyDescent="0.3">
      <c r="A136" s="228" t="s">
        <v>258</v>
      </c>
      <c r="B136" s="240">
        <v>5865.1026392961885</v>
      </c>
      <c r="C136" s="244">
        <f>((6000/(B136*2)*500))</f>
        <v>255.74999999999997</v>
      </c>
      <c r="D136" s="244">
        <v>50</v>
      </c>
      <c r="E136" s="245">
        <v>0.7</v>
      </c>
      <c r="F136" s="252">
        <v>35</v>
      </c>
      <c r="G136" s="255">
        <f>C136+F136</f>
        <v>290.75</v>
      </c>
      <c r="H136" s="259">
        <f>(((6000/(B136*2)*1000))+F136)</f>
        <v>546.5</v>
      </c>
      <c r="I136" s="263">
        <f>(((6000/(B136*2)*1500))+F136)</f>
        <v>802.24999999999989</v>
      </c>
      <c r="J136" s="267">
        <f>(((6000/(B136*2)*2000))+F136)</f>
        <v>1058</v>
      </c>
      <c r="K136" s="128"/>
    </row>
    <row r="137" spans="1:11" ht="18.75" x14ac:dyDescent="0.3">
      <c r="A137" s="229" t="s">
        <v>53</v>
      </c>
      <c r="B137" s="240">
        <v>5128.2051282051289</v>
      </c>
      <c r="C137" s="244">
        <f>((6000/(B137*2)*500))</f>
        <v>292.5</v>
      </c>
      <c r="D137" s="244">
        <v>25</v>
      </c>
      <c r="E137" s="245">
        <v>5</v>
      </c>
      <c r="F137" s="252">
        <v>125</v>
      </c>
      <c r="G137" s="255">
        <f>C137+F137</f>
        <v>417.5</v>
      </c>
      <c r="H137" s="259">
        <f>(((6000/(B137*2)*1000))+F137)</f>
        <v>710</v>
      </c>
      <c r="I137" s="263">
        <f>(((6000/(B137*2)*1500))+F137)</f>
        <v>1002.5</v>
      </c>
      <c r="J137" s="267">
        <f>(((6000/(B137*2)*2000))+F137)</f>
        <v>1295</v>
      </c>
      <c r="K137" s="128"/>
    </row>
    <row r="138" spans="1:11" ht="18.75" x14ac:dyDescent="0.3">
      <c r="A138" s="229" t="s">
        <v>10</v>
      </c>
      <c r="B138" s="240">
        <v>5128.2051282051289</v>
      </c>
      <c r="C138" s="244">
        <f>((6000/(B138*2)*500))</f>
        <v>292.5</v>
      </c>
      <c r="D138" s="244">
        <v>25</v>
      </c>
      <c r="E138" s="245">
        <v>2</v>
      </c>
      <c r="F138" s="252">
        <v>50</v>
      </c>
      <c r="G138" s="255">
        <f>C138+F138</f>
        <v>342.5</v>
      </c>
      <c r="H138" s="259">
        <f>(((6000/(B138*2)*1000))+F138)</f>
        <v>635</v>
      </c>
      <c r="I138" s="263">
        <f>(((6000/(B138*2)*1500))+F138)</f>
        <v>927.5</v>
      </c>
      <c r="J138" s="267">
        <f>(((6000/(B138*2)*2000))+F138)</f>
        <v>1220</v>
      </c>
      <c r="K138" s="128"/>
    </row>
    <row r="139" spans="1:11" ht="18.75" x14ac:dyDescent="0.3">
      <c r="A139" s="229" t="s">
        <v>57</v>
      </c>
      <c r="B139" s="240">
        <v>4954.58298926507</v>
      </c>
      <c r="C139" s="244">
        <f>((6000/(B139*2)*500))</f>
        <v>302.75</v>
      </c>
      <c r="D139" s="244">
        <v>50</v>
      </c>
      <c r="E139" s="245">
        <v>1</v>
      </c>
      <c r="F139" s="252">
        <v>50</v>
      </c>
      <c r="G139" s="255">
        <f>C139+F139</f>
        <v>352.75</v>
      </c>
      <c r="H139" s="259">
        <f>(((6000/(B139*2)*1000))+F139)</f>
        <v>655.5</v>
      </c>
      <c r="I139" s="263">
        <f>(((6000/(B139*2)*1500))+F139)</f>
        <v>958.25000000000011</v>
      </c>
      <c r="J139" s="267">
        <f>(((6000/(B139*2)*2000))+F139)</f>
        <v>1261</v>
      </c>
      <c r="K139" s="128"/>
    </row>
    <row r="140" spans="1:11" ht="18.75" x14ac:dyDescent="0.3">
      <c r="A140" s="229" t="s">
        <v>73</v>
      </c>
      <c r="B140" s="240">
        <v>4511.2781954887214</v>
      </c>
      <c r="C140" s="244">
        <f>((6000/(B140*2)*500))</f>
        <v>332.5</v>
      </c>
      <c r="D140" s="244">
        <v>50</v>
      </c>
      <c r="E140" s="245">
        <v>1</v>
      </c>
      <c r="F140" s="252">
        <v>50</v>
      </c>
      <c r="G140" s="255">
        <f>C140+F140</f>
        <v>382.5</v>
      </c>
      <c r="H140" s="259">
        <f>(((6000/(B140*2)*1000))+F140)</f>
        <v>715</v>
      </c>
      <c r="I140" s="263">
        <f>(((6000/(B140*2)*1500))+F140)</f>
        <v>1047.5</v>
      </c>
      <c r="J140" s="267">
        <f>(((6000/(B140*2)*2000))+F140)</f>
        <v>1380</v>
      </c>
      <c r="K140" s="128"/>
    </row>
    <row r="141" spans="1:11" ht="18.75" x14ac:dyDescent="0.3">
      <c r="A141" s="230" t="s">
        <v>34</v>
      </c>
      <c r="B141" s="240">
        <v>4081.6326530612246</v>
      </c>
      <c r="C141" s="244">
        <f>((6000/(B141*2)*500))</f>
        <v>367.5</v>
      </c>
      <c r="D141" s="244">
        <v>45</v>
      </c>
      <c r="E141" s="245">
        <v>0.3</v>
      </c>
      <c r="F141" s="252">
        <v>13.5</v>
      </c>
      <c r="G141" s="255">
        <f>C141+F141</f>
        <v>381</v>
      </c>
      <c r="H141" s="259">
        <f>(((6000/(B141*2)*1000))+F141)</f>
        <v>748.5</v>
      </c>
      <c r="I141" s="263">
        <f>(((6000/(B141*2)*1500))+F141)</f>
        <v>1116</v>
      </c>
      <c r="J141" s="267">
        <f>(((6000/(B141*2)*2000))+F141)</f>
        <v>1483.5</v>
      </c>
      <c r="K141" s="128"/>
    </row>
    <row r="142" spans="1:11" ht="18.75" x14ac:dyDescent="0.3">
      <c r="A142" s="229" t="s">
        <v>101</v>
      </c>
      <c r="B142" s="240">
        <v>3960.3960396039606</v>
      </c>
      <c r="C142" s="244">
        <f>((6000/(B142*2)*500))</f>
        <v>378.75</v>
      </c>
      <c r="D142" s="244">
        <v>29</v>
      </c>
      <c r="E142" s="245">
        <v>2</v>
      </c>
      <c r="F142" s="252">
        <v>58</v>
      </c>
      <c r="G142" s="255">
        <f>C142+F142</f>
        <v>436.75</v>
      </c>
      <c r="H142" s="259">
        <f>(((6000/(B142*2)*1000))+F142)</f>
        <v>815.5</v>
      </c>
      <c r="I142" s="263">
        <f>(((6000/(B142*2)*1500))+F142)</f>
        <v>1194.25</v>
      </c>
      <c r="J142" s="267">
        <f>(((6000/(B142*2)*2000))+F142)</f>
        <v>1573</v>
      </c>
      <c r="K142" s="128"/>
    </row>
    <row r="143" spans="1:11" ht="18.75" x14ac:dyDescent="0.3">
      <c r="A143" s="230" t="s">
        <v>286</v>
      </c>
      <c r="B143" s="240">
        <v>3722.0843672456572</v>
      </c>
      <c r="C143" s="244">
        <f>((6000/(B143*2)*500))</f>
        <v>403</v>
      </c>
      <c r="D143" s="244">
        <v>55</v>
      </c>
      <c r="E143" s="245">
        <v>0.5</v>
      </c>
      <c r="F143" s="252">
        <v>27.5</v>
      </c>
      <c r="G143" s="255">
        <f>C143+F143</f>
        <v>430.5</v>
      </c>
      <c r="H143" s="259">
        <f>(((6000/(B143*2)*1000))+F143)</f>
        <v>833.5</v>
      </c>
      <c r="I143" s="263">
        <f>(((6000/(B143*2)*1500))+F143)</f>
        <v>1236.5</v>
      </c>
      <c r="J143" s="267">
        <f>(((6000/(B143*2)*2000))+F143)</f>
        <v>1639.5</v>
      </c>
      <c r="K143" s="128"/>
    </row>
    <row r="144" spans="1:11" ht="18.75" x14ac:dyDescent="0.3">
      <c r="A144" s="229" t="s">
        <v>4</v>
      </c>
      <c r="B144" s="240">
        <v>3665.2412950519242</v>
      </c>
      <c r="C144" s="244">
        <f>((6000/(B144*2)*500))</f>
        <v>409.25</v>
      </c>
      <c r="D144" s="244">
        <v>25</v>
      </c>
      <c r="E144" s="245">
        <v>0.5</v>
      </c>
      <c r="F144" s="252">
        <v>12.5</v>
      </c>
      <c r="G144" s="255">
        <f>C144+F144</f>
        <v>421.75</v>
      </c>
      <c r="H144" s="259">
        <f>(((6000/(B144*2)*1000))+F144)</f>
        <v>831</v>
      </c>
      <c r="I144" s="263">
        <f>(((6000/(B144*2)*1500))+F144)</f>
        <v>1240.25</v>
      </c>
      <c r="J144" s="267">
        <f>(((6000/(B144*2)*2000))+F144)</f>
        <v>1649.5</v>
      </c>
      <c r="K144" s="128"/>
    </row>
    <row r="145" spans="1:11" ht="18.75" x14ac:dyDescent="0.3">
      <c r="A145" s="229" t="s">
        <v>44</v>
      </c>
      <c r="B145" s="240">
        <v>3533.5689045936397</v>
      </c>
      <c r="C145" s="244">
        <f>((6000/(B145*2)*500))</f>
        <v>424.5</v>
      </c>
      <c r="D145" s="244">
        <v>30</v>
      </c>
      <c r="E145" s="245">
        <v>0.5</v>
      </c>
      <c r="F145" s="252">
        <v>15</v>
      </c>
      <c r="G145" s="255">
        <f>C145+F145</f>
        <v>439.5</v>
      </c>
      <c r="H145" s="259">
        <f>(((6000/(B145*2)*1000))+F145)</f>
        <v>864</v>
      </c>
      <c r="I145" s="263">
        <f>(((6000/(B145*2)*1500))+F145)</f>
        <v>1288.5</v>
      </c>
      <c r="J145" s="267">
        <f>(((6000/(B145*2)*2000))+F145)</f>
        <v>1713</v>
      </c>
      <c r="K145" s="128"/>
    </row>
    <row r="146" spans="1:11" ht="18.75" x14ac:dyDescent="0.3">
      <c r="A146" s="229" t="s">
        <v>129</v>
      </c>
      <c r="B146" s="240">
        <v>3490.4013961605583</v>
      </c>
      <c r="C146" s="244">
        <f>((6000/(B146*2)*500))</f>
        <v>429.75</v>
      </c>
      <c r="D146" s="238"/>
      <c r="E146" s="237"/>
      <c r="F146" s="270"/>
      <c r="G146" s="238"/>
      <c r="H146" s="238"/>
      <c r="I146" s="238"/>
      <c r="J146" s="238"/>
      <c r="K146" s="128"/>
    </row>
    <row r="147" spans="1:11" ht="18.75" x14ac:dyDescent="0.3">
      <c r="A147" s="230" t="s">
        <v>50</v>
      </c>
      <c r="B147" s="240">
        <v>3464.2032332563513</v>
      </c>
      <c r="C147" s="244">
        <f>((6000/(B147*2)*500))</f>
        <v>433</v>
      </c>
      <c r="D147" s="244">
        <v>45</v>
      </c>
      <c r="E147" s="245">
        <v>0.5</v>
      </c>
      <c r="F147" s="252">
        <v>22.5</v>
      </c>
      <c r="G147" s="255">
        <f>C147+F147</f>
        <v>455.5</v>
      </c>
      <c r="H147" s="259">
        <f>(((6000/(B147*2)*1000))+F147)</f>
        <v>888.5</v>
      </c>
      <c r="I147" s="263">
        <f>(((6000/(B147*2)*1500))+F147)</f>
        <v>1321.5</v>
      </c>
      <c r="J147" s="267">
        <f>(((6000/(B147*2)*2000))+F147)</f>
        <v>1754.5</v>
      </c>
      <c r="K147" s="128"/>
    </row>
    <row r="148" spans="1:11" ht="18.75" x14ac:dyDescent="0.3">
      <c r="A148" s="230" t="s">
        <v>288</v>
      </c>
      <c r="B148" s="240">
        <v>3464.2032332563513</v>
      </c>
      <c r="C148" s="244">
        <f>((6000/(B148*2)*500))</f>
        <v>433</v>
      </c>
      <c r="D148" s="238"/>
      <c r="E148" s="237"/>
      <c r="F148" s="270"/>
      <c r="G148" s="238"/>
      <c r="H148" s="238"/>
      <c r="I148" s="238"/>
      <c r="J148" s="238"/>
      <c r="K148" s="128"/>
    </row>
    <row r="149" spans="1:11" ht="18.75" x14ac:dyDescent="0.3">
      <c r="A149" s="229" t="s">
        <v>2</v>
      </c>
      <c r="B149" s="240">
        <v>3151.2605042016808</v>
      </c>
      <c r="C149" s="244">
        <f>((6000/(B149*2)*500))</f>
        <v>476</v>
      </c>
      <c r="D149" s="244">
        <v>22</v>
      </c>
      <c r="E149" s="245">
        <v>1</v>
      </c>
      <c r="F149" s="252">
        <v>22</v>
      </c>
      <c r="G149" s="255">
        <f>C149+F149</f>
        <v>498</v>
      </c>
      <c r="H149" s="259">
        <f>(((6000/(B149*2)*1000))+F149)</f>
        <v>974</v>
      </c>
      <c r="I149" s="263">
        <f>(((6000/(B149*2)*1500))+F149)</f>
        <v>1450</v>
      </c>
      <c r="J149" s="267">
        <f>(((6000/(B149*2)*2000))+F149)</f>
        <v>1926</v>
      </c>
      <c r="K149" s="128"/>
    </row>
    <row r="150" spans="1:11" ht="18.75" x14ac:dyDescent="0.3">
      <c r="A150" s="230" t="s">
        <v>11</v>
      </c>
      <c r="B150" s="240">
        <v>3044.1400304414001</v>
      </c>
      <c r="C150" s="244">
        <f>((6000/(B150*2)*500))</f>
        <v>492.75</v>
      </c>
      <c r="D150" s="244">
        <v>25</v>
      </c>
      <c r="E150" s="245">
        <v>0.3</v>
      </c>
      <c r="F150" s="252">
        <v>7.5</v>
      </c>
      <c r="G150" s="255">
        <f>C150+F150</f>
        <v>500.25</v>
      </c>
      <c r="H150" s="259">
        <f>(((6000/(B150*2)*1000))+F150)</f>
        <v>993</v>
      </c>
      <c r="I150" s="263">
        <f>(((6000/(B150*2)*1500))+F150)</f>
        <v>1485.75</v>
      </c>
      <c r="J150" s="267">
        <f>(((6000/(B150*2)*2000))+F150)</f>
        <v>1978.5</v>
      </c>
      <c r="K150" s="128"/>
    </row>
    <row r="151" spans="1:11" ht="18.75" x14ac:dyDescent="0.3">
      <c r="A151" s="377" t="s">
        <v>332</v>
      </c>
      <c r="B151" s="240">
        <v>2926</v>
      </c>
      <c r="C151" s="244">
        <f>((6000/(B151*2)*500))</f>
        <v>512.64524948735482</v>
      </c>
      <c r="D151" s="244">
        <v>29.99</v>
      </c>
      <c r="E151" s="245">
        <v>0.8</v>
      </c>
      <c r="F151" s="252">
        <v>24</v>
      </c>
      <c r="G151" s="255">
        <f>C151+F151</f>
        <v>536.64524948735482</v>
      </c>
      <c r="H151" s="259">
        <f>(((6000/(B151*2)*1000))+F151)</f>
        <v>1049.2904989747096</v>
      </c>
      <c r="I151" s="263">
        <f>(((6000/(B151*2)*1500))+F151)</f>
        <v>1561.9357484620643</v>
      </c>
      <c r="J151" s="267">
        <f>(((6000/(B151*2)*2000))+F151)</f>
        <v>2074.5809979494193</v>
      </c>
      <c r="K151" s="128"/>
    </row>
    <row r="152" spans="1:11" ht="18.75" x14ac:dyDescent="0.3">
      <c r="A152" s="230" t="s">
        <v>67</v>
      </c>
      <c r="B152" s="240">
        <v>2905.5690072639227</v>
      </c>
      <c r="C152" s="244">
        <f>((6000/(B152*2)*500))</f>
        <v>516.25</v>
      </c>
      <c r="D152" s="244">
        <v>35</v>
      </c>
      <c r="E152" s="245">
        <v>1.5</v>
      </c>
      <c r="F152" s="252">
        <v>52.5</v>
      </c>
      <c r="G152" s="255">
        <f>C152+F152</f>
        <v>568.75</v>
      </c>
      <c r="H152" s="259">
        <f>(((6000/(B152*2)*1000))+F152)</f>
        <v>1085</v>
      </c>
      <c r="I152" s="263">
        <f>(((6000/(B152*2)*1500))+F152)</f>
        <v>1601.25</v>
      </c>
      <c r="J152" s="267">
        <f>(((6000/(B152*2)*2000))+F152)</f>
        <v>2117.5</v>
      </c>
      <c r="K152" s="128"/>
    </row>
    <row r="153" spans="1:11" ht="18.75" x14ac:dyDescent="0.3">
      <c r="A153" s="230" t="s">
        <v>42</v>
      </c>
      <c r="B153" s="240">
        <v>2832.8611898016998</v>
      </c>
      <c r="C153" s="244">
        <f>((6000/(B153*2)*500))</f>
        <v>529.5</v>
      </c>
      <c r="D153" s="244">
        <v>35</v>
      </c>
      <c r="E153" s="245">
        <v>1</v>
      </c>
      <c r="F153" s="252">
        <v>35</v>
      </c>
      <c r="G153" s="255">
        <f>C153+F153</f>
        <v>564.5</v>
      </c>
      <c r="H153" s="259">
        <f>(((6000/(B153*2)*1000))+F153)</f>
        <v>1094</v>
      </c>
      <c r="I153" s="263">
        <f>(((6000/(B153*2)*1500))+F153)</f>
        <v>1623.5</v>
      </c>
      <c r="J153" s="267">
        <f>(((6000/(B153*2)*2000))+F153)</f>
        <v>2153</v>
      </c>
      <c r="K153" s="128"/>
    </row>
    <row r="154" spans="1:11" ht="18.75" x14ac:dyDescent="0.3">
      <c r="A154" s="230" t="s">
        <v>70</v>
      </c>
      <c r="B154" s="240">
        <v>2579.5356835769562</v>
      </c>
      <c r="C154" s="244">
        <f>((6000/(B154*2)*500))</f>
        <v>581.5</v>
      </c>
      <c r="D154" s="244">
        <v>45</v>
      </c>
      <c r="E154" s="245">
        <v>0.3</v>
      </c>
      <c r="F154" s="252">
        <v>13.5</v>
      </c>
      <c r="G154" s="255">
        <f>C154+F154</f>
        <v>595</v>
      </c>
      <c r="H154" s="259">
        <f>(((6000/(B154*2)*1000))+F154)</f>
        <v>1176.5</v>
      </c>
      <c r="I154" s="263">
        <f>(((6000/(B154*2)*1500))+F154)</f>
        <v>1758</v>
      </c>
      <c r="J154" s="267">
        <f>(((6000/(B154*2)*2000))+F154)</f>
        <v>2339.5</v>
      </c>
      <c r="K154" s="128"/>
    </row>
    <row r="155" spans="1:11" ht="18.75" x14ac:dyDescent="0.3">
      <c r="A155" s="230" t="s">
        <v>0</v>
      </c>
      <c r="B155" s="240">
        <v>2495.8402662229619</v>
      </c>
      <c r="C155" s="244">
        <f>((6000/(B155*2)*500))</f>
        <v>601</v>
      </c>
      <c r="D155" s="244">
        <v>15</v>
      </c>
      <c r="E155" s="245">
        <v>3</v>
      </c>
      <c r="F155" s="252">
        <v>45</v>
      </c>
      <c r="G155" s="255">
        <f>C155+F155</f>
        <v>646</v>
      </c>
      <c r="H155" s="259">
        <f>(((6000/(B155*2)*1000))+F155)</f>
        <v>1247</v>
      </c>
      <c r="I155" s="263">
        <f>(((6000/(B155*2)*1500))+F155)</f>
        <v>1848</v>
      </c>
      <c r="J155" s="267">
        <f>(((6000/(B155*2)*2000))+F155)</f>
        <v>2449</v>
      </c>
      <c r="K155" s="128"/>
    </row>
    <row r="156" spans="1:11" ht="18.75" x14ac:dyDescent="0.3">
      <c r="A156" s="230" t="s">
        <v>81</v>
      </c>
      <c r="B156" s="240">
        <v>2334.6303501945526</v>
      </c>
      <c r="C156" s="244">
        <f>((6000/(B156*2)*500))</f>
        <v>642.5</v>
      </c>
      <c r="D156" s="244">
        <v>25</v>
      </c>
      <c r="E156" s="245">
        <v>1</v>
      </c>
      <c r="F156" s="252">
        <v>25</v>
      </c>
      <c r="G156" s="255">
        <f>C156+F156</f>
        <v>667.5</v>
      </c>
      <c r="H156" s="259">
        <f>(((6000/(B156*2)*1000))+F156)</f>
        <v>1310</v>
      </c>
      <c r="I156" s="263">
        <f>(((6000/(B156*2)*1500))+F156)</f>
        <v>1952.4999999999998</v>
      </c>
      <c r="J156" s="267">
        <f>(((6000/(B156*2)*2000))+F156)</f>
        <v>2595</v>
      </c>
      <c r="K156" s="128"/>
    </row>
    <row r="157" spans="1:11" ht="18.75" x14ac:dyDescent="0.3">
      <c r="A157" s="229" t="s">
        <v>77</v>
      </c>
      <c r="B157" s="240">
        <v>2217.2949002217297</v>
      </c>
      <c r="C157" s="244">
        <f>((6000/(B157*2)*500))</f>
        <v>676.5</v>
      </c>
      <c r="D157" s="244">
        <v>65</v>
      </c>
      <c r="E157" s="245">
        <v>2</v>
      </c>
      <c r="F157" s="252">
        <v>130</v>
      </c>
      <c r="G157" s="255">
        <f>C157+F157</f>
        <v>806.5</v>
      </c>
      <c r="H157" s="259">
        <f>(((6000/(B157*2)*1000))+F157)</f>
        <v>1483</v>
      </c>
      <c r="I157" s="263">
        <f>(((6000/(B157*2)*1500))+F157)</f>
        <v>2159.5</v>
      </c>
      <c r="J157" s="267">
        <f>(((6000/(B157*2)*2000))+F157)</f>
        <v>2836</v>
      </c>
      <c r="K157" s="128"/>
    </row>
    <row r="158" spans="1:11" ht="18.75" x14ac:dyDescent="0.3">
      <c r="A158" s="230" t="s">
        <v>5</v>
      </c>
      <c r="B158" s="240">
        <v>2098.6358866736623</v>
      </c>
      <c r="C158" s="244">
        <f>((6000/(B158*2)*500))</f>
        <v>714.74999999999989</v>
      </c>
      <c r="D158" s="238"/>
      <c r="E158" s="237"/>
      <c r="F158" s="270"/>
      <c r="G158" s="238"/>
      <c r="H158" s="238"/>
      <c r="I158" s="238"/>
      <c r="J158" s="238"/>
      <c r="K158" s="128"/>
    </row>
    <row r="159" spans="1:11" ht="18.75" x14ac:dyDescent="0.3">
      <c r="A159" s="230" t="s">
        <v>100</v>
      </c>
      <c r="B159" s="240">
        <v>2080.4438280166437</v>
      </c>
      <c r="C159" s="244">
        <f>((6000/(B159*2)*500))</f>
        <v>721</v>
      </c>
      <c r="D159" s="244">
        <v>6.95</v>
      </c>
      <c r="E159" s="245">
        <v>1</v>
      </c>
      <c r="F159" s="252">
        <v>6.95</v>
      </c>
      <c r="G159" s="255">
        <f>C159+F159</f>
        <v>727.95</v>
      </c>
      <c r="H159" s="259">
        <f>(((6000/(B159*2)*1000))+F159)</f>
        <v>1448.95</v>
      </c>
      <c r="I159" s="263">
        <f>(((6000/(B159*2)*1500))+F159)</f>
        <v>2169.9499999999998</v>
      </c>
      <c r="J159" s="267">
        <f>(((6000/(B159*2)*2000))+F159)</f>
        <v>2890.95</v>
      </c>
      <c r="K159" s="128"/>
    </row>
    <row r="160" spans="1:11" ht="18.75" x14ac:dyDescent="0.3">
      <c r="A160" s="230" t="s">
        <v>128</v>
      </c>
      <c r="B160" s="240">
        <v>2027.0270270270271</v>
      </c>
      <c r="C160" s="244">
        <f>((6000/(B160*2)*500))</f>
        <v>740</v>
      </c>
      <c r="D160" s="238"/>
      <c r="E160" s="237"/>
      <c r="F160" s="270"/>
      <c r="G160" s="238"/>
      <c r="H160" s="238"/>
      <c r="I160" s="238"/>
      <c r="J160" s="238"/>
      <c r="K160" s="128"/>
    </row>
    <row r="161" spans="1:11" ht="18.75" x14ac:dyDescent="0.3">
      <c r="A161" s="230" t="s">
        <v>253</v>
      </c>
      <c r="B161" s="240">
        <v>1990.7100199071003</v>
      </c>
      <c r="C161" s="244">
        <f>((6000/(B161*2)*500))</f>
        <v>753.5</v>
      </c>
      <c r="D161" s="244">
        <v>10</v>
      </c>
      <c r="E161" s="245">
        <v>1.5</v>
      </c>
      <c r="F161" s="252">
        <v>15</v>
      </c>
      <c r="G161" s="255">
        <f>C161+F161</f>
        <v>768.5</v>
      </c>
      <c r="H161" s="259">
        <f>(((6000/(B161*2)*1000))+F161)</f>
        <v>1522</v>
      </c>
      <c r="I161" s="263">
        <f>(((6000/(B161*2)*1500))+F161)</f>
        <v>2275.5</v>
      </c>
      <c r="J161" s="267">
        <f>(((6000/(B161*2)*2000))+F161)</f>
        <v>3029</v>
      </c>
      <c r="K161" s="128"/>
    </row>
    <row r="162" spans="1:11" ht="18.75" x14ac:dyDescent="0.3">
      <c r="A162" s="230" t="s">
        <v>68</v>
      </c>
      <c r="B162" s="240">
        <v>1939.2372333548806</v>
      </c>
      <c r="C162" s="244">
        <f>((6000/(B162*2)*500))</f>
        <v>773.5</v>
      </c>
      <c r="D162" s="244">
        <v>40</v>
      </c>
      <c r="E162" s="245">
        <v>1</v>
      </c>
      <c r="F162" s="252">
        <v>40</v>
      </c>
      <c r="G162" s="255">
        <f>C162+F162</f>
        <v>813.5</v>
      </c>
      <c r="H162" s="259">
        <f>(((6000/(B162*2)*1000))+F162)</f>
        <v>1587</v>
      </c>
      <c r="I162" s="263">
        <f>(((6000/(B162*2)*1500))+F162)</f>
        <v>2360.5</v>
      </c>
      <c r="J162" s="267">
        <f>(((6000/(B162*2)*2000))+F162)</f>
        <v>3134</v>
      </c>
      <c r="K162" s="128"/>
    </row>
    <row r="163" spans="1:11" ht="18.75" x14ac:dyDescent="0.3">
      <c r="A163" s="230" t="s">
        <v>250</v>
      </c>
      <c r="B163" s="240">
        <v>1929.2604501607718</v>
      </c>
      <c r="C163" s="244">
        <f>((6000/(B163*2)*500))</f>
        <v>777.5</v>
      </c>
      <c r="D163" s="244">
        <v>25</v>
      </c>
      <c r="E163" s="245">
        <v>1</v>
      </c>
      <c r="F163" s="252">
        <v>25</v>
      </c>
      <c r="G163" s="255">
        <f>C163+F163</f>
        <v>802.5</v>
      </c>
      <c r="H163" s="259">
        <f>(((6000/(B163*2)*1000))+F163)</f>
        <v>1580</v>
      </c>
      <c r="I163" s="263">
        <f>(((6000/(B163*2)*1500))+F163)</f>
        <v>2357.5</v>
      </c>
      <c r="J163" s="267">
        <f>(((6000/(B163*2)*2000))+F163)</f>
        <v>3135</v>
      </c>
      <c r="K163" s="128"/>
    </row>
    <row r="164" spans="1:11" ht="18.75" x14ac:dyDescent="0.3">
      <c r="A164" s="229" t="s">
        <v>249</v>
      </c>
      <c r="B164" s="240">
        <v>1892.7444794952683</v>
      </c>
      <c r="C164" s="244">
        <f>((6000/(B164*2)*500))</f>
        <v>792.5</v>
      </c>
      <c r="D164" s="244">
        <v>50</v>
      </c>
      <c r="E164" s="245">
        <v>1.5</v>
      </c>
      <c r="F164" s="252">
        <v>75</v>
      </c>
      <c r="G164" s="255">
        <f>C164+F164</f>
        <v>867.5</v>
      </c>
      <c r="H164" s="259">
        <f>(((6000/(B164*2)*1000))+F164)</f>
        <v>1660</v>
      </c>
      <c r="I164" s="263">
        <f>(((6000/(B164*2)*1500))+F164)</f>
        <v>2452.5</v>
      </c>
      <c r="J164" s="267">
        <f>(((6000/(B164*2)*2000))+F164)</f>
        <v>3245</v>
      </c>
      <c r="K164" s="128"/>
    </row>
    <row r="165" spans="1:11" ht="18.75" x14ac:dyDescent="0.3">
      <c r="A165" s="228" t="s">
        <v>35</v>
      </c>
      <c r="B165" s="240">
        <v>1840.4907975460123</v>
      </c>
      <c r="C165" s="244">
        <f>((6000/(B165*2)*500))</f>
        <v>815</v>
      </c>
      <c r="D165" s="244">
        <v>50</v>
      </c>
      <c r="E165" s="245">
        <v>0.8</v>
      </c>
      <c r="F165" s="252">
        <v>40</v>
      </c>
      <c r="G165" s="255">
        <f>C165+F165</f>
        <v>855</v>
      </c>
      <c r="H165" s="259">
        <f>(((6000/(B165*2)*1000))+F165)</f>
        <v>1670</v>
      </c>
      <c r="I165" s="263">
        <f>(((6000/(B165*2)*1500))+F165)</f>
        <v>2485</v>
      </c>
      <c r="J165" s="267">
        <f>(((6000/(B165*2)*2000))+F165)</f>
        <v>3300</v>
      </c>
      <c r="K165" s="128"/>
    </row>
    <row r="166" spans="1:11" ht="18.75" x14ac:dyDescent="0.3">
      <c r="A166" s="230" t="s">
        <v>56</v>
      </c>
      <c r="B166" s="240">
        <v>1776.1989342806394</v>
      </c>
      <c r="C166" s="244">
        <f>((6000/(B166*2)*500))</f>
        <v>844.5</v>
      </c>
      <c r="D166" s="244">
        <v>40</v>
      </c>
      <c r="E166" s="245">
        <v>1</v>
      </c>
      <c r="F166" s="252">
        <v>40</v>
      </c>
      <c r="G166" s="255">
        <f>C166+F166</f>
        <v>884.5</v>
      </c>
      <c r="H166" s="259">
        <f>(((6000/(B166*2)*1000))+F166)</f>
        <v>1729</v>
      </c>
      <c r="I166" s="263">
        <f>(((6000/(B166*2)*1500))+F166)</f>
        <v>2573.5</v>
      </c>
      <c r="J166" s="267">
        <f>(((6000/(B166*2)*2000))+F166)</f>
        <v>3418</v>
      </c>
      <c r="K166" s="128"/>
    </row>
    <row r="167" spans="1:11" ht="18.75" x14ac:dyDescent="0.3">
      <c r="A167" s="230" t="s">
        <v>75</v>
      </c>
      <c r="B167" s="240">
        <v>1640.2405686167306</v>
      </c>
      <c r="C167" s="244">
        <f>((6000/(B167*2)*500))</f>
        <v>914.5</v>
      </c>
      <c r="D167" s="244">
        <v>25</v>
      </c>
      <c r="E167" s="245">
        <v>1</v>
      </c>
      <c r="F167" s="252">
        <v>25</v>
      </c>
      <c r="G167" s="255">
        <f>C167+F167</f>
        <v>939.5</v>
      </c>
      <c r="H167" s="259">
        <f>(((6000/(B167*2)*1000))+F167)</f>
        <v>1854</v>
      </c>
      <c r="I167" s="263">
        <f>(((6000/(B167*2)*1500))+F167)</f>
        <v>2768.5</v>
      </c>
      <c r="J167" s="267">
        <f>(((6000/(B167*2)*2000))+F167)</f>
        <v>3683</v>
      </c>
      <c r="K167" s="128"/>
    </row>
    <row r="168" spans="1:11" ht="18.75" x14ac:dyDescent="0.3">
      <c r="A168" s="230" t="s">
        <v>72</v>
      </c>
      <c r="B168" s="240">
        <v>1513.6226034308779</v>
      </c>
      <c r="C168" s="244">
        <f>((6000/(B168*2)*500))</f>
        <v>991</v>
      </c>
      <c r="D168" s="244">
        <v>25</v>
      </c>
      <c r="E168" s="245">
        <v>1.5</v>
      </c>
      <c r="F168" s="252">
        <v>37.5</v>
      </c>
      <c r="G168" s="255">
        <f>C168+F168</f>
        <v>1028.5</v>
      </c>
      <c r="H168" s="259">
        <f>(((6000/(B168*2)*1000))+F168)</f>
        <v>2019.5</v>
      </c>
      <c r="I168" s="263">
        <f>(((6000/(B168*2)*1500))+F168)</f>
        <v>3010.5</v>
      </c>
      <c r="J168" s="267">
        <f>(((6000/(B168*2)*2000))+F168)</f>
        <v>4001.5</v>
      </c>
      <c r="K168" s="128"/>
    </row>
    <row r="169" spans="1:11" ht="18.75" x14ac:dyDescent="0.3">
      <c r="A169" s="230" t="s">
        <v>127</v>
      </c>
      <c r="B169" s="240">
        <v>1487.357461576599</v>
      </c>
      <c r="C169" s="244">
        <f>((6000/(B169*2)*500))</f>
        <v>1008.5</v>
      </c>
      <c r="D169" s="238"/>
      <c r="E169" s="237"/>
      <c r="F169" s="270"/>
      <c r="G169" s="238"/>
      <c r="H169" s="238"/>
      <c r="I169" s="238"/>
      <c r="J169" s="238"/>
      <c r="K169" s="128"/>
    </row>
    <row r="170" spans="1:11" ht="18.75" x14ac:dyDescent="0.3">
      <c r="A170" s="230" t="s">
        <v>3</v>
      </c>
      <c r="B170" s="240">
        <v>1446.8290330359296</v>
      </c>
      <c r="C170" s="244">
        <f>((6000/(B170*2)*500))</f>
        <v>1036.75</v>
      </c>
      <c r="D170" s="244">
        <v>19</v>
      </c>
      <c r="E170" s="245">
        <v>4</v>
      </c>
      <c r="F170" s="252">
        <v>76</v>
      </c>
      <c r="G170" s="255">
        <f>C170+F170</f>
        <v>1112.75</v>
      </c>
      <c r="H170" s="259">
        <f>(((6000/(B170*2)*1000))+F170)</f>
        <v>2149.5</v>
      </c>
      <c r="I170" s="263">
        <f>(((6000/(B170*2)*1500))+F170)</f>
        <v>3186.25</v>
      </c>
      <c r="J170" s="267">
        <f>(((6000/(B170*2)*2000))+F170)</f>
        <v>4223</v>
      </c>
      <c r="K170" s="128"/>
    </row>
    <row r="171" spans="1:11" ht="18.75" x14ac:dyDescent="0.3">
      <c r="A171" s="231" t="s">
        <v>131</v>
      </c>
      <c r="B171" s="240">
        <v>1407.4595355383533</v>
      </c>
      <c r="C171" s="244">
        <f>((6000/(B171*2)*500))</f>
        <v>1065.75</v>
      </c>
      <c r="D171" s="244">
        <v>20</v>
      </c>
      <c r="E171" s="245">
        <v>1</v>
      </c>
      <c r="F171" s="252">
        <v>20</v>
      </c>
      <c r="G171" s="255">
        <f>C171+F171</f>
        <v>1085.75</v>
      </c>
      <c r="H171" s="259">
        <f>(((6000/(B171*2)*1000))+F171)</f>
        <v>2151.5</v>
      </c>
      <c r="I171" s="263">
        <f>(((6000/(B171*2)*1500))+F171)</f>
        <v>3217.25</v>
      </c>
      <c r="J171" s="267">
        <f>(((6000/(B171*2)*2000))+F171)</f>
        <v>4283</v>
      </c>
      <c r="K171" s="128"/>
    </row>
    <row r="172" spans="1:11" ht="18.75" x14ac:dyDescent="0.3">
      <c r="A172" s="230" t="s">
        <v>96</v>
      </c>
      <c r="B172" s="240">
        <v>1085.3835021707671</v>
      </c>
      <c r="C172" s="244">
        <f>((6000/(B172*2)*500))</f>
        <v>1382</v>
      </c>
      <c r="D172" s="244">
        <v>20</v>
      </c>
      <c r="E172" s="245">
        <v>1</v>
      </c>
      <c r="F172" s="252">
        <v>20</v>
      </c>
      <c r="G172" s="255">
        <f>C172+F172</f>
        <v>1402</v>
      </c>
      <c r="H172" s="259">
        <f>(((6000/(B172*2)*1000))+F172)</f>
        <v>2784</v>
      </c>
      <c r="I172" s="263">
        <f>(((6000/(B172*2)*1500))+F172)</f>
        <v>4166</v>
      </c>
      <c r="J172" s="267">
        <f>(((6000/(B172*2)*2000))+F172)</f>
        <v>5548</v>
      </c>
      <c r="K172" s="128"/>
    </row>
    <row r="173" spans="1:11" ht="18.75" x14ac:dyDescent="0.3">
      <c r="A173" s="230" t="s">
        <v>74</v>
      </c>
      <c r="B173" s="240">
        <v>1082.8370330265295</v>
      </c>
      <c r="C173" s="244">
        <f>((6000/(B173*2)*500))</f>
        <v>1385.2499999999998</v>
      </c>
      <c r="D173" s="244">
        <v>50</v>
      </c>
      <c r="E173" s="245">
        <v>1</v>
      </c>
      <c r="F173" s="252">
        <v>50</v>
      </c>
      <c r="G173" s="255">
        <f>C173+F173</f>
        <v>1435.2499999999998</v>
      </c>
      <c r="H173" s="259">
        <f>(((6000/(B173*2)*1000))+F173)</f>
        <v>2820.4999999999995</v>
      </c>
      <c r="I173" s="263">
        <f>(((6000/(B173*2)*1500))+F173)</f>
        <v>4205.75</v>
      </c>
      <c r="J173" s="267">
        <f>(((6000/(B173*2)*2000))+F173)</f>
        <v>5590.9999999999991</v>
      </c>
      <c r="K173" s="128"/>
    </row>
    <row r="174" spans="1:11" ht="18.75" x14ac:dyDescent="0.3">
      <c r="A174" s="230" t="s">
        <v>52</v>
      </c>
      <c r="B174" s="240">
        <v>1058.2010582010582</v>
      </c>
      <c r="C174" s="244">
        <f>((6000/(B174*2)*500))</f>
        <v>1417.5</v>
      </c>
      <c r="D174" s="244">
        <v>70</v>
      </c>
      <c r="E174" s="245">
        <v>2</v>
      </c>
      <c r="F174" s="252">
        <v>140</v>
      </c>
      <c r="G174" s="255">
        <f>C174+F174</f>
        <v>1557.5</v>
      </c>
      <c r="H174" s="259">
        <f>(((6000/(B174*2)*1000))+F174)</f>
        <v>2975</v>
      </c>
      <c r="I174" s="263">
        <f>(((6000/(B174*2)*1500))+F174)</f>
        <v>4392.5</v>
      </c>
      <c r="J174" s="267">
        <f>(((6000/(B174*2)*2000))+F174)</f>
        <v>5810</v>
      </c>
      <c r="K174" s="128"/>
    </row>
    <row r="175" spans="1:11" ht="18.75" x14ac:dyDescent="0.3">
      <c r="A175" s="230" t="s">
        <v>6</v>
      </c>
      <c r="B175" s="240">
        <v>986.51759289707331</v>
      </c>
      <c r="C175" s="244">
        <f>((6000/(B175*2)*500))</f>
        <v>1520.5</v>
      </c>
      <c r="D175" s="244">
        <v>49</v>
      </c>
      <c r="E175" s="245">
        <v>2</v>
      </c>
      <c r="F175" s="252">
        <v>98</v>
      </c>
      <c r="G175" s="255">
        <f>C175+F175</f>
        <v>1618.5</v>
      </c>
      <c r="H175" s="259">
        <f>(((6000/(B175*2)*1000))+F175)</f>
        <v>3139</v>
      </c>
      <c r="I175" s="263">
        <f>(((6000/(B175*2)*1500))+F175)</f>
        <v>4659.5</v>
      </c>
      <c r="J175" s="267">
        <f>(((6000/(B175*2)*2000))+F175)</f>
        <v>6180</v>
      </c>
      <c r="K175" s="128"/>
    </row>
    <row r="176" spans="1:11" ht="18.75" x14ac:dyDescent="0.3">
      <c r="A176" s="231" t="s">
        <v>105</v>
      </c>
      <c r="B176" s="240">
        <v>941.32412927518044</v>
      </c>
      <c r="C176" s="244">
        <f>((6000/(B176*2)*500))</f>
        <v>1593.5</v>
      </c>
      <c r="D176" s="244">
        <v>25</v>
      </c>
      <c r="E176" s="245">
        <v>1</v>
      </c>
      <c r="F176" s="252">
        <v>25</v>
      </c>
      <c r="G176" s="255">
        <f>C176+F176</f>
        <v>1618.5</v>
      </c>
      <c r="H176" s="259">
        <f>(((6000/(B176*2)*1000))+F176)</f>
        <v>3212</v>
      </c>
      <c r="I176" s="263">
        <f>(((6000/(B176*2)*1500))+F176)</f>
        <v>4805.5</v>
      </c>
      <c r="J176" s="267">
        <f>(((6000/(B176*2)*2000))+F176)</f>
        <v>6399</v>
      </c>
      <c r="K176" s="128"/>
    </row>
    <row r="177" spans="1:11" ht="18.75" x14ac:dyDescent="0.3">
      <c r="A177" s="230" t="s">
        <v>8</v>
      </c>
      <c r="B177" s="240">
        <v>899.95500224988757</v>
      </c>
      <c r="C177" s="244">
        <f>((6000/(B177*2)*500))</f>
        <v>1666.75</v>
      </c>
      <c r="D177" s="244">
        <v>65</v>
      </c>
      <c r="E177" s="245">
        <v>2</v>
      </c>
      <c r="F177" s="252">
        <v>130</v>
      </c>
      <c r="G177" s="255">
        <f>C177+F177</f>
        <v>1796.75</v>
      </c>
      <c r="H177" s="259">
        <f>(((6000/(B177*2)*1000))+F177)</f>
        <v>3463.5</v>
      </c>
      <c r="I177" s="263">
        <f>(((6000/(B177*2)*1500))+F177)</f>
        <v>5130.25</v>
      </c>
      <c r="J177" s="267">
        <f>(((6000/(B177*2)*2000))+F177)</f>
        <v>6797</v>
      </c>
      <c r="K177" s="128"/>
    </row>
    <row r="178" spans="1:11" ht="18.75" x14ac:dyDescent="0.3">
      <c r="A178" s="231" t="s">
        <v>103</v>
      </c>
      <c r="B178" s="240">
        <v>848.65629420084861</v>
      </c>
      <c r="C178" s="244">
        <f>((6000/(B178*2)*500))</f>
        <v>1767.5</v>
      </c>
      <c r="D178" s="244">
        <v>25</v>
      </c>
      <c r="E178" s="245">
        <v>1</v>
      </c>
      <c r="F178" s="252">
        <v>25</v>
      </c>
      <c r="G178" s="255">
        <f>C178+F178</f>
        <v>1792.5</v>
      </c>
      <c r="H178" s="259">
        <f>(((6000/(B178*2)*1000))+F178)</f>
        <v>3560</v>
      </c>
      <c r="I178" s="263">
        <f>(((6000/(B178*2)*1500))+F178)</f>
        <v>5327.5</v>
      </c>
      <c r="J178" s="267">
        <f>(((6000/(B178*2)*2000))+F178)</f>
        <v>7095</v>
      </c>
      <c r="K178" s="128"/>
    </row>
    <row r="179" spans="1:11" ht="18.75" x14ac:dyDescent="0.3">
      <c r="A179" s="232" t="s">
        <v>33</v>
      </c>
      <c r="B179" s="240"/>
      <c r="C179" s="244"/>
      <c r="D179" s="244"/>
      <c r="E179" s="245"/>
      <c r="F179" s="152"/>
      <c r="G179" s="256"/>
      <c r="H179" s="260"/>
      <c r="I179" s="264"/>
      <c r="J179" s="268"/>
      <c r="K179" s="128"/>
    </row>
    <row r="180" spans="1:11" ht="18.75" x14ac:dyDescent="0.3">
      <c r="A180" s="233" t="s">
        <v>92</v>
      </c>
      <c r="B180" s="240"/>
      <c r="C180" s="244"/>
      <c r="D180" s="244"/>
      <c r="E180" s="245"/>
      <c r="F180" s="152"/>
      <c r="G180" s="256"/>
      <c r="H180" s="260"/>
      <c r="I180" s="264"/>
      <c r="J180" s="268"/>
      <c r="K180" s="128"/>
    </row>
    <row r="181" spans="1:11" ht="19.5" thickBot="1" x14ac:dyDescent="0.35">
      <c r="A181" s="228" t="s">
        <v>78</v>
      </c>
      <c r="B181" s="240"/>
      <c r="C181" s="246"/>
      <c r="D181" s="246"/>
      <c r="E181" s="253"/>
      <c r="F181" s="206"/>
      <c r="G181" s="257"/>
      <c r="H181" s="261"/>
      <c r="I181" s="265"/>
      <c r="J181" s="269"/>
      <c r="K181" s="128"/>
    </row>
    <row r="182" spans="1:11" ht="18.75" x14ac:dyDescent="0.3">
      <c r="B182" s="226"/>
      <c r="H182"/>
      <c r="I182"/>
      <c r="K182" s="128"/>
    </row>
    <row r="183" spans="1:11" ht="21" x14ac:dyDescent="0.35">
      <c r="A183" s="59"/>
      <c r="B183" s="48"/>
      <c r="C183" s="49"/>
      <c r="D183" s="48"/>
      <c r="E183" s="49"/>
      <c r="F183" s="48"/>
    </row>
    <row r="184" spans="1:11" ht="21" x14ac:dyDescent="0.35">
      <c r="A184" s="59"/>
      <c r="B184" s="48"/>
      <c r="C184" s="49"/>
      <c r="D184" s="48"/>
      <c r="E184" s="49"/>
      <c r="F184" s="48"/>
    </row>
    <row r="185" spans="1:11" ht="21" x14ac:dyDescent="0.35">
      <c r="A185" s="59"/>
      <c r="B185" s="48"/>
      <c r="C185" s="49"/>
      <c r="D185" s="48"/>
      <c r="E185" s="49"/>
      <c r="F185" s="48"/>
    </row>
    <row r="186" spans="1:11" ht="21" x14ac:dyDescent="0.35">
      <c r="A186" s="59"/>
      <c r="B186" s="48"/>
      <c r="C186" s="49"/>
      <c r="D186" s="48"/>
      <c r="E186" s="49"/>
      <c r="F186" s="48"/>
    </row>
    <row r="187" spans="1:11" ht="21" x14ac:dyDescent="0.35">
      <c r="A187" s="59"/>
      <c r="B187" s="48"/>
      <c r="C187" s="49"/>
      <c r="D187" s="48"/>
      <c r="E187" s="49"/>
      <c r="F187" s="48"/>
    </row>
    <row r="188" spans="1:11" ht="21" x14ac:dyDescent="0.35">
      <c r="A188" s="59"/>
      <c r="B188" s="48"/>
      <c r="C188" s="49"/>
      <c r="D188" s="48"/>
      <c r="E188" s="49"/>
      <c r="F188" s="48"/>
    </row>
    <row r="189" spans="1:11" ht="21" x14ac:dyDescent="0.35">
      <c r="A189" s="59"/>
      <c r="B189" s="48"/>
      <c r="C189" s="49"/>
      <c r="D189" s="48"/>
      <c r="E189" s="49"/>
      <c r="F189" s="48"/>
    </row>
    <row r="190" spans="1:11" ht="21" x14ac:dyDescent="0.35">
      <c r="A190" s="59"/>
      <c r="B190" s="48"/>
      <c r="C190" s="49"/>
      <c r="D190" s="48"/>
      <c r="E190" s="49"/>
      <c r="F190" s="48"/>
    </row>
    <row r="191" spans="1:11" ht="21" x14ac:dyDescent="0.35">
      <c r="A191" s="59"/>
      <c r="B191" s="48"/>
      <c r="C191" s="49"/>
      <c r="D191" s="48"/>
      <c r="E191" s="49"/>
      <c r="F191" s="48"/>
    </row>
    <row r="192" spans="1:11" ht="21" x14ac:dyDescent="0.35">
      <c r="A192" s="59"/>
      <c r="B192" s="48"/>
      <c r="C192" s="49"/>
      <c r="D192" s="48"/>
      <c r="E192" s="49"/>
      <c r="F192" s="48"/>
    </row>
    <row r="193" spans="1:9" ht="33.75" x14ac:dyDescent="0.5">
      <c r="A193" s="55" t="s">
        <v>168</v>
      </c>
      <c r="B193" s="193"/>
      <c r="C193" s="49"/>
      <c r="D193" s="193"/>
      <c r="E193" s="49"/>
      <c r="F193" s="193"/>
    </row>
    <row r="194" spans="1:9" ht="21" x14ac:dyDescent="0.35">
      <c r="A194" s="59" t="s">
        <v>87</v>
      </c>
      <c r="B194" s="193"/>
      <c r="C194" s="49"/>
      <c r="D194" s="193"/>
      <c r="E194" s="49"/>
      <c r="F194" s="193"/>
    </row>
    <row r="195" spans="1:9" ht="29.25" thickBot="1" x14ac:dyDescent="0.5">
      <c r="A195" s="190" t="s">
        <v>169</v>
      </c>
      <c r="B195" s="191"/>
      <c r="C195" s="191"/>
      <c r="D195" s="191"/>
      <c r="E195" s="191"/>
      <c r="F195" s="191"/>
      <c r="G195" s="191"/>
      <c r="H195" s="189"/>
      <c r="I195" s="202"/>
    </row>
    <row r="196" spans="1:9" ht="29.25" thickBot="1" x14ac:dyDescent="0.5">
      <c r="A196" s="190" t="s">
        <v>328</v>
      </c>
      <c r="B196" s="191"/>
      <c r="C196" s="191"/>
      <c r="D196" s="191"/>
      <c r="E196" s="191"/>
      <c r="F196" s="191"/>
      <c r="G196" s="191"/>
      <c r="H196" s="189"/>
      <c r="I196" s="202"/>
    </row>
    <row r="197" spans="1:9" ht="81.75" customHeight="1" thickBot="1" x14ac:dyDescent="0.35">
      <c r="A197" s="103" t="s">
        <v>29</v>
      </c>
      <c r="B197" s="102" t="s">
        <v>1</v>
      </c>
      <c r="C197" s="100" t="s">
        <v>160</v>
      </c>
      <c r="D197" s="99" t="s">
        <v>161</v>
      </c>
      <c r="E197" s="100" t="s">
        <v>162</v>
      </c>
      <c r="F197" s="99" t="s">
        <v>163</v>
      </c>
      <c r="G197" s="101" t="s">
        <v>164</v>
      </c>
      <c r="H197" s="203"/>
      <c r="I197" s="185"/>
    </row>
    <row r="198" spans="1:9" ht="19.5" customHeight="1" x14ac:dyDescent="0.3">
      <c r="A198" s="194" t="s">
        <v>285</v>
      </c>
      <c r="B198" s="104">
        <v>0</v>
      </c>
      <c r="C198" s="104">
        <v>8.6E-3</v>
      </c>
      <c r="D198" s="104">
        <v>2.9000000000000001E-2</v>
      </c>
      <c r="E198" s="104">
        <v>5.3999999999999999E-2</v>
      </c>
      <c r="F198" s="104">
        <v>0.06</v>
      </c>
      <c r="G198" s="105">
        <v>0.20300000000000001</v>
      </c>
      <c r="H198" s="128"/>
      <c r="I198" s="185"/>
    </row>
    <row r="199" spans="1:9" ht="18.75" x14ac:dyDescent="0.3">
      <c r="A199" s="194" t="s">
        <v>14</v>
      </c>
      <c r="B199" s="104">
        <v>3.0000000000000001E-3</v>
      </c>
      <c r="C199" s="104">
        <v>0.02</v>
      </c>
      <c r="D199" s="104">
        <v>6.6000000000000003E-2</v>
      </c>
      <c r="E199" s="104">
        <v>0.14599999999999999</v>
      </c>
      <c r="F199" s="104">
        <v>0.19</v>
      </c>
      <c r="G199" s="105">
        <v>0.27400000000000002</v>
      </c>
      <c r="H199" s="128"/>
      <c r="I199" s="124"/>
    </row>
    <row r="200" spans="1:9" ht="18.75" x14ac:dyDescent="0.3">
      <c r="A200" s="195" t="s">
        <v>47</v>
      </c>
      <c r="B200" s="104">
        <v>0</v>
      </c>
      <c r="C200" s="104">
        <v>1.0999999999999999E-2</v>
      </c>
      <c r="D200" s="104">
        <v>1.7000000000000001E-2</v>
      </c>
      <c r="E200" s="104">
        <v>0.108</v>
      </c>
      <c r="F200" s="104">
        <v>0.11899999999999999</v>
      </c>
      <c r="G200" s="105">
        <v>0.316</v>
      </c>
      <c r="H200" s="128"/>
      <c r="I200" s="124"/>
    </row>
    <row r="201" spans="1:9" ht="18.75" x14ac:dyDescent="0.3">
      <c r="A201" s="195" t="s">
        <v>247</v>
      </c>
      <c r="B201" s="104">
        <v>4.5999999999999999E-2</v>
      </c>
      <c r="C201" s="106">
        <v>0.11700000000000001</v>
      </c>
      <c r="D201" s="106">
        <v>0.123</v>
      </c>
      <c r="E201" s="106">
        <v>0.217</v>
      </c>
      <c r="F201" s="106">
        <v>0.23699999999999999</v>
      </c>
      <c r="G201" s="149">
        <v>0.39700000000000002</v>
      </c>
      <c r="H201" s="128"/>
      <c r="I201" s="124"/>
    </row>
    <row r="202" spans="1:9" ht="18.75" x14ac:dyDescent="0.3">
      <c r="A202" s="195" t="s">
        <v>260</v>
      </c>
      <c r="B202" s="104">
        <v>0</v>
      </c>
      <c r="C202" s="106">
        <v>2.86E-2</v>
      </c>
      <c r="D202" s="106">
        <v>4.9000000000000002E-2</v>
      </c>
      <c r="E202" s="106">
        <v>0.16</v>
      </c>
      <c r="F202" s="106">
        <v>0.20300000000000001</v>
      </c>
      <c r="G202" s="107">
        <v>0.41399999999999998</v>
      </c>
      <c r="H202" s="128"/>
      <c r="I202" s="124"/>
    </row>
    <row r="203" spans="1:9" ht="18.75" x14ac:dyDescent="0.3">
      <c r="A203" s="195" t="s">
        <v>79</v>
      </c>
      <c r="B203" s="104">
        <v>0</v>
      </c>
      <c r="C203" s="106">
        <v>1.4E-2</v>
      </c>
      <c r="D203" s="106">
        <v>2.3E-2</v>
      </c>
      <c r="E203" s="106">
        <v>6.9000000000000006E-2</v>
      </c>
      <c r="F203" s="106">
        <v>8.8999999999999996E-2</v>
      </c>
      <c r="G203" s="107">
        <v>0.44600000000000001</v>
      </c>
      <c r="H203" s="128"/>
      <c r="I203" s="124"/>
    </row>
    <row r="204" spans="1:9" ht="18.75" x14ac:dyDescent="0.3">
      <c r="A204" s="61" t="s">
        <v>80</v>
      </c>
      <c r="B204" s="133">
        <v>0</v>
      </c>
      <c r="C204" s="106">
        <v>3.0000000000000001E-3</v>
      </c>
      <c r="D204" s="106">
        <v>1.2E-2</v>
      </c>
      <c r="E204" s="106">
        <v>0.19500000000000001</v>
      </c>
      <c r="F204" s="106">
        <v>0.214</v>
      </c>
      <c r="G204" s="107">
        <v>0.49399999999999999</v>
      </c>
      <c r="H204" s="128"/>
      <c r="I204" s="124"/>
    </row>
    <row r="205" spans="1:9" ht="18.75" x14ac:dyDescent="0.3">
      <c r="A205" s="77" t="s">
        <v>255</v>
      </c>
      <c r="B205" s="133">
        <v>0.02</v>
      </c>
      <c r="C205" s="106">
        <v>7.6999999999999999E-2</v>
      </c>
      <c r="D205" s="106">
        <v>9.4E-2</v>
      </c>
      <c r="E205" s="106">
        <v>0.16</v>
      </c>
      <c r="F205" s="106">
        <v>0.32300000000000001</v>
      </c>
      <c r="G205" s="107">
        <v>0.57699999999999996</v>
      </c>
      <c r="H205" s="128"/>
      <c r="I205" s="124"/>
    </row>
    <row r="206" spans="1:9" ht="18.75" x14ac:dyDescent="0.3">
      <c r="A206" s="195" t="s">
        <v>289</v>
      </c>
      <c r="B206" s="133">
        <v>0</v>
      </c>
      <c r="C206" s="106">
        <v>2.9000000000000001E-2</v>
      </c>
      <c r="D206" s="106">
        <v>5.8000000000000003E-2</v>
      </c>
      <c r="E206" s="106">
        <v>0.20399999999999999</v>
      </c>
      <c r="F206" s="106">
        <v>0.253</v>
      </c>
      <c r="G206" s="107">
        <v>0.59299999999999997</v>
      </c>
      <c r="H206" s="128"/>
      <c r="I206" s="124"/>
    </row>
    <row r="207" spans="1:9" ht="18.75" x14ac:dyDescent="0.3">
      <c r="A207" s="195" t="s">
        <v>94</v>
      </c>
      <c r="B207" s="133">
        <v>0</v>
      </c>
      <c r="C207" s="106">
        <v>0</v>
      </c>
      <c r="D207" s="106">
        <v>0</v>
      </c>
      <c r="E207" s="106">
        <v>0.23100000000000001</v>
      </c>
      <c r="F207" s="106">
        <v>0.28199999999999997</v>
      </c>
      <c r="G207" s="107">
        <v>0.60199999999999998</v>
      </c>
      <c r="H207" s="128"/>
      <c r="I207" s="124"/>
    </row>
    <row r="208" spans="1:9" ht="18.75" x14ac:dyDescent="0.3">
      <c r="A208" s="195" t="s">
        <v>97</v>
      </c>
      <c r="B208" s="104">
        <v>5.2999999999999999E-2</v>
      </c>
      <c r="C208" s="106">
        <v>0.14799999999999999</v>
      </c>
      <c r="D208" s="106">
        <v>0.20300000000000001</v>
      </c>
      <c r="E208" s="106">
        <v>0.34399999999999997</v>
      </c>
      <c r="F208" s="106">
        <v>0.40200000000000002</v>
      </c>
      <c r="G208" s="110">
        <v>0.62</v>
      </c>
      <c r="H208" s="128"/>
      <c r="I208" s="124"/>
    </row>
    <row r="209" spans="1:9" ht="18.75" x14ac:dyDescent="0.3">
      <c r="A209" s="195" t="s">
        <v>130</v>
      </c>
      <c r="B209" s="104">
        <v>6.0000000000000001E-3</v>
      </c>
      <c r="C209" s="104">
        <v>2.9000000000000001E-2</v>
      </c>
      <c r="D209" s="104">
        <v>3.2000000000000001E-2</v>
      </c>
      <c r="E209" s="104">
        <v>0.34899999999999998</v>
      </c>
      <c r="F209" s="108">
        <v>0.35</v>
      </c>
      <c r="G209" s="148">
        <v>0.75</v>
      </c>
      <c r="H209" s="128"/>
      <c r="I209" s="124"/>
    </row>
    <row r="210" spans="1:9" ht="18.75" x14ac:dyDescent="0.3">
      <c r="A210" s="76" t="s">
        <v>59</v>
      </c>
      <c r="B210" s="104">
        <v>2.3E-2</v>
      </c>
      <c r="C210" s="104">
        <v>4.5999999999999999E-2</v>
      </c>
      <c r="D210" s="104">
        <v>4.5999999999999999E-2</v>
      </c>
      <c r="E210" s="104">
        <v>0.36599999999999999</v>
      </c>
      <c r="F210" s="104">
        <v>0.48</v>
      </c>
      <c r="G210" s="107">
        <v>0.8</v>
      </c>
      <c r="H210" s="128"/>
      <c r="I210" s="124"/>
    </row>
    <row r="211" spans="1:9" ht="18.75" x14ac:dyDescent="0.3">
      <c r="A211" s="195" t="s">
        <v>124</v>
      </c>
      <c r="B211" s="104">
        <v>0</v>
      </c>
      <c r="C211" s="104">
        <v>5.7000000000000002E-2</v>
      </c>
      <c r="D211" s="104">
        <v>0</v>
      </c>
      <c r="E211" s="104">
        <v>0.4</v>
      </c>
      <c r="F211" s="108">
        <v>0.4</v>
      </c>
      <c r="G211" s="148">
        <v>0.82</v>
      </c>
      <c r="H211" s="128"/>
      <c r="I211" s="124"/>
    </row>
    <row r="212" spans="1:9" ht="18.75" x14ac:dyDescent="0.3">
      <c r="A212" s="195" t="s">
        <v>126</v>
      </c>
      <c r="B212" s="104">
        <v>8.9999999999999993E-3</v>
      </c>
      <c r="C212" s="104">
        <v>0.02</v>
      </c>
      <c r="D212" s="104">
        <v>2.9000000000000001E-2</v>
      </c>
      <c r="E212" s="104">
        <v>0.39700000000000002</v>
      </c>
      <c r="F212" s="104">
        <v>0.45</v>
      </c>
      <c r="G212" s="105">
        <v>0.871</v>
      </c>
      <c r="H212" s="128"/>
      <c r="I212" s="124"/>
    </row>
    <row r="213" spans="1:9" ht="18.75" x14ac:dyDescent="0.3">
      <c r="A213" s="195" t="s">
        <v>331</v>
      </c>
      <c r="B213" s="104">
        <v>5.7000000000000002E-3</v>
      </c>
      <c r="C213" s="106">
        <v>1.43E-2</v>
      </c>
      <c r="D213" s="106">
        <v>4.3999999999999997E-2</v>
      </c>
      <c r="E213" s="106">
        <v>0.32900000000000001</v>
      </c>
      <c r="F213" s="106">
        <v>0.52900000000000003</v>
      </c>
      <c r="G213" s="107">
        <v>0.89100000000000001</v>
      </c>
      <c r="H213" s="128"/>
      <c r="I213" s="124"/>
    </row>
    <row r="214" spans="1:9" ht="18.75" x14ac:dyDescent="0.3">
      <c r="A214" s="196" t="s">
        <v>41</v>
      </c>
      <c r="B214" s="104">
        <v>2.3E-2</v>
      </c>
      <c r="C214" s="104">
        <v>5.7000000000000002E-2</v>
      </c>
      <c r="D214" s="104">
        <v>6.3E-2</v>
      </c>
      <c r="E214" s="104">
        <v>0.38600000000000001</v>
      </c>
      <c r="F214" s="104">
        <v>0.55600000000000005</v>
      </c>
      <c r="G214" s="216">
        <v>0.92200000000000004</v>
      </c>
      <c r="H214" s="128"/>
      <c r="I214" s="124"/>
    </row>
    <row r="215" spans="1:9" ht="18.75" x14ac:dyDescent="0.3">
      <c r="A215" s="195" t="s">
        <v>40</v>
      </c>
      <c r="B215" s="104">
        <v>0</v>
      </c>
      <c r="C215" s="106">
        <v>0.12</v>
      </c>
      <c r="D215" s="106">
        <v>0.12</v>
      </c>
      <c r="E215" s="106">
        <v>0.2</v>
      </c>
      <c r="F215" s="106">
        <v>0.2</v>
      </c>
      <c r="G215" s="149">
        <v>0.98</v>
      </c>
      <c r="H215" s="128"/>
      <c r="I215" s="124"/>
    </row>
    <row r="216" spans="1:9" ht="18.75" x14ac:dyDescent="0.3">
      <c r="A216" s="195" t="s">
        <v>258</v>
      </c>
      <c r="B216" s="104">
        <v>6.9000000000000006E-2</v>
      </c>
      <c r="C216" s="106">
        <v>0.123</v>
      </c>
      <c r="D216" s="106">
        <v>0.14000000000000001</v>
      </c>
      <c r="E216" s="106">
        <v>0.44</v>
      </c>
      <c r="F216" s="106">
        <v>0.503</v>
      </c>
      <c r="G216" s="107">
        <v>1.0229999999999999</v>
      </c>
      <c r="H216" s="128"/>
      <c r="I216" s="124"/>
    </row>
    <row r="217" spans="1:9" ht="18.75" x14ac:dyDescent="0.3">
      <c r="A217" s="196" t="s">
        <v>53</v>
      </c>
      <c r="B217" s="104">
        <v>5.4000000000000006E-2</v>
      </c>
      <c r="C217" s="106">
        <v>7.400000000000001E-2</v>
      </c>
      <c r="D217" s="106">
        <v>9.6999999999999989E-2</v>
      </c>
      <c r="E217" s="106">
        <v>0.48</v>
      </c>
      <c r="F217" s="106">
        <v>0.78</v>
      </c>
      <c r="G217" s="110">
        <v>1.17</v>
      </c>
      <c r="H217" s="128"/>
      <c r="I217" s="124"/>
    </row>
    <row r="218" spans="1:9" ht="18.75" x14ac:dyDescent="0.3">
      <c r="A218" s="196" t="s">
        <v>10</v>
      </c>
      <c r="B218" s="104">
        <v>0.14000000000000001</v>
      </c>
      <c r="C218" s="104">
        <v>0.24</v>
      </c>
      <c r="D218" s="104">
        <v>0.36</v>
      </c>
      <c r="E218" s="104">
        <v>0.67</v>
      </c>
      <c r="F218" s="104">
        <v>0.85</v>
      </c>
      <c r="G218" s="105">
        <v>1.17</v>
      </c>
      <c r="H218" s="128"/>
      <c r="I218" s="124"/>
    </row>
    <row r="219" spans="1:9" ht="18.75" x14ac:dyDescent="0.3">
      <c r="A219" s="196" t="s">
        <v>57</v>
      </c>
      <c r="B219" s="104">
        <v>0.14599999999999999</v>
      </c>
      <c r="C219" s="106">
        <v>0.20300000000000001</v>
      </c>
      <c r="D219" s="106">
        <v>0.254</v>
      </c>
      <c r="E219" s="106">
        <v>0.57999999999999996</v>
      </c>
      <c r="F219" s="106">
        <v>0.84599999999999997</v>
      </c>
      <c r="G219" s="107">
        <v>1.2110000000000001</v>
      </c>
      <c r="H219" s="128"/>
      <c r="I219" s="124"/>
    </row>
    <row r="220" spans="1:9" ht="18.75" x14ac:dyDescent="0.3">
      <c r="A220" s="196" t="s">
        <v>73</v>
      </c>
      <c r="B220" s="104">
        <v>2.9000000000000001E-2</v>
      </c>
      <c r="C220" s="106">
        <v>7.4999999999999997E-2</v>
      </c>
      <c r="D220" s="106">
        <v>7.4999999999999997E-2</v>
      </c>
      <c r="E220" s="106">
        <v>0.44400000000000001</v>
      </c>
      <c r="F220" s="106">
        <v>0.73399999999999999</v>
      </c>
      <c r="G220" s="107">
        <v>1.33</v>
      </c>
      <c r="H220" s="128"/>
      <c r="I220" s="124"/>
    </row>
    <row r="221" spans="1:9" ht="18.75" x14ac:dyDescent="0.3">
      <c r="A221" s="197" t="s">
        <v>34</v>
      </c>
      <c r="B221" s="104">
        <v>0</v>
      </c>
      <c r="C221" s="106">
        <v>0.183</v>
      </c>
      <c r="D221" s="106">
        <v>0.42599999999999999</v>
      </c>
      <c r="E221" s="106">
        <v>0.7</v>
      </c>
      <c r="F221" s="106">
        <v>0.91700000000000004</v>
      </c>
      <c r="G221" s="105">
        <v>1.47</v>
      </c>
      <c r="H221" s="128"/>
      <c r="I221" s="124"/>
    </row>
    <row r="222" spans="1:9" ht="18.75" x14ac:dyDescent="0.3">
      <c r="A222" s="196" t="s">
        <v>101</v>
      </c>
      <c r="B222" s="104">
        <v>0.123</v>
      </c>
      <c r="C222" s="106">
        <v>0.28299999999999997</v>
      </c>
      <c r="D222" s="106">
        <v>0.44900000000000001</v>
      </c>
      <c r="E222" s="106">
        <v>0.86</v>
      </c>
      <c r="F222" s="106">
        <v>1.097</v>
      </c>
      <c r="G222" s="107">
        <v>1.5149999999999999</v>
      </c>
      <c r="H222" s="128"/>
      <c r="I222" s="124"/>
    </row>
    <row r="223" spans="1:9" ht="18.75" x14ac:dyDescent="0.3">
      <c r="A223" s="197" t="s">
        <v>286</v>
      </c>
      <c r="B223" s="106">
        <v>2.3E-2</v>
      </c>
      <c r="C223" s="104">
        <v>0.13400000000000001</v>
      </c>
      <c r="D223" s="106">
        <v>0.3</v>
      </c>
      <c r="E223" s="106">
        <v>0.72899999999999998</v>
      </c>
      <c r="F223" s="106">
        <v>0.97099999999999997</v>
      </c>
      <c r="G223" s="150">
        <v>1.6120000000000001</v>
      </c>
      <c r="H223" s="128"/>
      <c r="I223" s="124"/>
    </row>
    <row r="224" spans="1:9" ht="18.75" x14ac:dyDescent="0.3">
      <c r="A224" s="196" t="s">
        <v>4</v>
      </c>
      <c r="B224" s="104">
        <v>0.191</v>
      </c>
      <c r="C224" s="106">
        <v>0.36599999999999999</v>
      </c>
      <c r="D224" s="106">
        <v>0.38600000000000001</v>
      </c>
      <c r="E224" s="106">
        <v>0.873</v>
      </c>
      <c r="F224" s="106">
        <v>1.18</v>
      </c>
      <c r="G224" s="110">
        <v>1.637</v>
      </c>
      <c r="H224" s="128"/>
      <c r="I224" s="124"/>
    </row>
    <row r="225" spans="1:9" ht="18.75" x14ac:dyDescent="0.3">
      <c r="A225" s="196" t="s">
        <v>44</v>
      </c>
      <c r="B225" s="104">
        <v>0.22</v>
      </c>
      <c r="C225" s="104">
        <v>0.40300000000000002</v>
      </c>
      <c r="D225" s="104">
        <v>0.59099999999999997</v>
      </c>
      <c r="E225" s="104">
        <v>1.01</v>
      </c>
      <c r="F225" s="108">
        <v>1.2709999999999999</v>
      </c>
      <c r="G225" s="148">
        <v>1.698</v>
      </c>
      <c r="H225" s="128"/>
      <c r="I225" s="125"/>
    </row>
    <row r="226" spans="1:9" ht="18.75" x14ac:dyDescent="0.3">
      <c r="A226" s="196" t="s">
        <v>129</v>
      </c>
      <c r="B226" s="104">
        <v>5.0999999999999997E-2</v>
      </c>
      <c r="C226" s="104">
        <v>9.7000000000000003E-2</v>
      </c>
      <c r="D226" s="104">
        <v>0.1</v>
      </c>
      <c r="E226" s="104">
        <v>0.69099999999999995</v>
      </c>
      <c r="F226" s="108">
        <v>1.121</v>
      </c>
      <c r="G226" s="148">
        <v>1.7190000000000001</v>
      </c>
      <c r="H226" s="128"/>
      <c r="I226" s="125"/>
    </row>
    <row r="227" spans="1:9" ht="18.75" x14ac:dyDescent="0.3">
      <c r="A227" s="197" t="s">
        <v>288</v>
      </c>
      <c r="B227" s="104">
        <v>0.02</v>
      </c>
      <c r="C227" s="104">
        <v>0.16300000000000001</v>
      </c>
      <c r="D227" s="104">
        <v>0.32900000000000001</v>
      </c>
      <c r="E227" s="104">
        <v>0.84899999999999998</v>
      </c>
      <c r="F227" s="104">
        <v>1.06</v>
      </c>
      <c r="G227" s="148">
        <v>1.732</v>
      </c>
      <c r="H227" s="128"/>
      <c r="I227" s="124"/>
    </row>
    <row r="228" spans="1:9" ht="18.75" x14ac:dyDescent="0.3">
      <c r="A228" s="197" t="s">
        <v>50</v>
      </c>
      <c r="B228" s="104">
        <v>5.0999999999999997E-2</v>
      </c>
      <c r="C228" s="104">
        <v>0.33700000000000002</v>
      </c>
      <c r="D228" s="104">
        <v>0.48799999999999999</v>
      </c>
      <c r="E228" s="104">
        <v>0.92500000000000004</v>
      </c>
      <c r="F228" s="108">
        <v>1.0760000000000001</v>
      </c>
      <c r="G228" s="148">
        <v>1.732</v>
      </c>
      <c r="H228" s="128"/>
      <c r="I228" s="124"/>
    </row>
    <row r="229" spans="1:9" ht="18.75" x14ac:dyDescent="0.3">
      <c r="A229" s="196" t="s">
        <v>2</v>
      </c>
      <c r="B229" s="104">
        <v>0.191</v>
      </c>
      <c r="C229" s="104">
        <v>0.39</v>
      </c>
      <c r="D229" s="104">
        <v>0.61</v>
      </c>
      <c r="E229" s="104">
        <v>1.0940000000000001</v>
      </c>
      <c r="F229" s="108">
        <v>1.405</v>
      </c>
      <c r="G229" s="148">
        <v>1.9039999999999999</v>
      </c>
      <c r="H229" s="128"/>
      <c r="I229" s="124"/>
    </row>
    <row r="230" spans="1:9" ht="18.75" x14ac:dyDescent="0.3">
      <c r="A230" s="197" t="s">
        <v>11</v>
      </c>
      <c r="B230" s="104">
        <v>0.126</v>
      </c>
      <c r="C230" s="104">
        <v>0.4</v>
      </c>
      <c r="D230" s="104">
        <v>0.54300000000000004</v>
      </c>
      <c r="E230" s="104">
        <v>0.82899999999999996</v>
      </c>
      <c r="F230" s="104">
        <v>1.55</v>
      </c>
      <c r="G230" s="148">
        <v>1.9710000000000001</v>
      </c>
      <c r="H230" s="128"/>
      <c r="I230" s="124"/>
    </row>
    <row r="231" spans="1:9" ht="18.75" x14ac:dyDescent="0.3">
      <c r="A231" s="378" t="s">
        <v>332</v>
      </c>
      <c r="B231" s="104">
        <v>0.17699999999999999</v>
      </c>
      <c r="C231" s="104">
        <v>0.44900000000000001</v>
      </c>
      <c r="D231" s="104">
        <v>0.61099999999999999</v>
      </c>
      <c r="E231" s="104">
        <v>1.121</v>
      </c>
      <c r="F231" s="108">
        <v>1.47</v>
      </c>
      <c r="G231" s="148">
        <v>2.0499999999999998</v>
      </c>
      <c r="H231" s="128"/>
      <c r="I231" s="124"/>
    </row>
    <row r="232" spans="1:9" ht="18.75" x14ac:dyDescent="0.3">
      <c r="A232" s="197" t="s">
        <v>67</v>
      </c>
      <c r="B232" s="104">
        <v>0.111</v>
      </c>
      <c r="C232" s="104">
        <v>0.434</v>
      </c>
      <c r="D232" s="104">
        <v>0.65700000000000003</v>
      </c>
      <c r="E232" s="104">
        <v>1.131</v>
      </c>
      <c r="F232" s="108">
        <v>1.3540000000000001</v>
      </c>
      <c r="G232" s="148">
        <v>2.0649999999999999</v>
      </c>
      <c r="H232" s="128"/>
      <c r="I232" s="124"/>
    </row>
    <row r="233" spans="1:9" ht="18.75" x14ac:dyDescent="0.3">
      <c r="A233" s="197" t="s">
        <v>42</v>
      </c>
      <c r="B233" s="104">
        <v>0.04</v>
      </c>
      <c r="C233" s="104">
        <v>0.223</v>
      </c>
      <c r="D233" s="104">
        <v>0.39700000000000002</v>
      </c>
      <c r="E233" s="104">
        <v>1.014</v>
      </c>
      <c r="F233" s="108">
        <v>1.1879999999999999</v>
      </c>
      <c r="G233" s="148">
        <v>2.1179999999999999</v>
      </c>
      <c r="H233" s="128"/>
      <c r="I233" s="124"/>
    </row>
    <row r="234" spans="1:9" ht="18.75" x14ac:dyDescent="0.3">
      <c r="A234" s="197" t="s">
        <v>70</v>
      </c>
      <c r="B234" s="104">
        <v>0.02</v>
      </c>
      <c r="C234" s="104">
        <v>9.7000000000000003E-2</v>
      </c>
      <c r="D234" s="104">
        <v>0.29399999999999998</v>
      </c>
      <c r="E234" s="104">
        <v>1.0289999999999999</v>
      </c>
      <c r="F234" s="108">
        <v>1.2250000000000001</v>
      </c>
      <c r="G234" s="148">
        <v>2.3260000000000001</v>
      </c>
      <c r="H234" s="128"/>
      <c r="I234" s="124"/>
    </row>
    <row r="235" spans="1:9" ht="18.75" x14ac:dyDescent="0.3">
      <c r="A235" s="197" t="s">
        <v>0</v>
      </c>
      <c r="B235" s="106">
        <v>8.8999999999999996E-2</v>
      </c>
      <c r="C235" s="104">
        <v>0.379</v>
      </c>
      <c r="D235" s="104">
        <v>0.57899999999999996</v>
      </c>
      <c r="E235" s="104">
        <v>1.22</v>
      </c>
      <c r="F235" s="108">
        <v>1.429</v>
      </c>
      <c r="G235" s="148">
        <v>2.4039999999999999</v>
      </c>
      <c r="H235" s="128"/>
      <c r="I235" s="124"/>
    </row>
    <row r="236" spans="1:9" ht="18.75" x14ac:dyDescent="0.3">
      <c r="A236" s="197" t="s">
        <v>81</v>
      </c>
      <c r="B236" s="104">
        <v>0.14899999999999999</v>
      </c>
      <c r="C236" s="104">
        <v>0.5</v>
      </c>
      <c r="D236" s="104">
        <v>0.76900000000000002</v>
      </c>
      <c r="E236" s="104">
        <v>1.3120000000000001</v>
      </c>
      <c r="F236" s="108">
        <v>1.7549999999999999</v>
      </c>
      <c r="G236" s="148">
        <v>2.57</v>
      </c>
      <c r="H236" s="128"/>
      <c r="I236" s="124"/>
    </row>
    <row r="237" spans="1:9" ht="18.75" x14ac:dyDescent="0.3">
      <c r="A237" s="196" t="s">
        <v>77</v>
      </c>
      <c r="B237" s="104">
        <v>0.35699999999999998</v>
      </c>
      <c r="C237" s="104">
        <v>0.69399999999999995</v>
      </c>
      <c r="D237" s="104">
        <v>0.98</v>
      </c>
      <c r="E237" s="108">
        <v>0.39900000000000002</v>
      </c>
      <c r="F237" s="108">
        <v>2.0590000000000002</v>
      </c>
      <c r="G237" s="148">
        <v>2.706</v>
      </c>
      <c r="H237" s="128"/>
      <c r="I237" s="124"/>
    </row>
    <row r="238" spans="1:9" ht="18.75" x14ac:dyDescent="0.3">
      <c r="A238" s="197" t="s">
        <v>5</v>
      </c>
      <c r="B238" s="104">
        <v>0.223</v>
      </c>
      <c r="C238" s="104">
        <v>0.53100000000000003</v>
      </c>
      <c r="D238" s="104">
        <v>0.98299999999999998</v>
      </c>
      <c r="E238" s="108">
        <v>1.5529999999999999</v>
      </c>
      <c r="F238" s="108">
        <v>2.004</v>
      </c>
      <c r="G238" s="148">
        <v>2.859</v>
      </c>
      <c r="H238" s="128"/>
      <c r="I238" s="124"/>
    </row>
    <row r="239" spans="1:9" ht="18.75" x14ac:dyDescent="0.3">
      <c r="A239" s="197" t="s">
        <v>100</v>
      </c>
      <c r="B239" s="104">
        <v>9.0999999999999998E-2</v>
      </c>
      <c r="C239" s="104">
        <v>0.47399999999999998</v>
      </c>
      <c r="D239" s="104">
        <v>0.874</v>
      </c>
      <c r="E239" s="108">
        <v>1.518</v>
      </c>
      <c r="F239" s="108">
        <v>1.9179999999999999</v>
      </c>
      <c r="G239" s="148">
        <v>2.8839999999999999</v>
      </c>
      <c r="H239" s="128"/>
      <c r="I239" s="124"/>
    </row>
    <row r="240" spans="1:9" ht="18.75" x14ac:dyDescent="0.3">
      <c r="A240" s="197" t="s">
        <v>128</v>
      </c>
      <c r="B240" s="106">
        <v>0.14899999999999999</v>
      </c>
      <c r="C240" s="104">
        <v>0.58899999999999997</v>
      </c>
      <c r="D240" s="104">
        <v>0.89800000000000002</v>
      </c>
      <c r="E240" s="108">
        <v>1.599</v>
      </c>
      <c r="F240" s="108">
        <v>1.9079999999999999</v>
      </c>
      <c r="G240" s="148">
        <v>2.96</v>
      </c>
      <c r="H240" s="128"/>
      <c r="I240" s="124"/>
    </row>
    <row r="241" spans="1:9" ht="18.75" x14ac:dyDescent="0.3">
      <c r="A241" s="197" t="s">
        <v>253</v>
      </c>
      <c r="B241" s="104">
        <v>0.13400000000000001</v>
      </c>
      <c r="C241" s="104">
        <v>0.58599999999999997</v>
      </c>
      <c r="D241" s="104">
        <v>1.097</v>
      </c>
      <c r="E241" s="104">
        <v>1.66</v>
      </c>
      <c r="F241" s="108">
        <v>2.1709999999999998</v>
      </c>
      <c r="G241" s="148">
        <v>3.0139999999999998</v>
      </c>
      <c r="H241" s="128"/>
      <c r="I241" s="124"/>
    </row>
    <row r="242" spans="1:9" ht="18.75" x14ac:dyDescent="0.3">
      <c r="A242" s="197" t="s">
        <v>68</v>
      </c>
      <c r="B242" s="106">
        <v>0.17699999999999999</v>
      </c>
      <c r="C242" s="104">
        <v>0.54800000000000004</v>
      </c>
      <c r="D242" s="104">
        <v>1.0309999999999999</v>
      </c>
      <c r="E242" s="108">
        <v>1.663</v>
      </c>
      <c r="F242" s="108">
        <v>2.1459999999999999</v>
      </c>
      <c r="G242" s="148">
        <v>3.0939999999999999</v>
      </c>
      <c r="H242" s="128"/>
      <c r="I242" s="124"/>
    </row>
    <row r="243" spans="1:9" ht="18.75" x14ac:dyDescent="0.3">
      <c r="A243" s="197" t="s">
        <v>250</v>
      </c>
      <c r="B243" s="104">
        <v>0.10299999999999999</v>
      </c>
      <c r="C243" s="104">
        <v>0.46600000000000003</v>
      </c>
      <c r="D243" s="104">
        <v>0.877</v>
      </c>
      <c r="E243" s="104">
        <v>1.609</v>
      </c>
      <c r="F243" s="108">
        <v>2.02</v>
      </c>
      <c r="G243" s="148">
        <v>3.11</v>
      </c>
      <c r="H243" s="128"/>
      <c r="I243" s="124"/>
    </row>
    <row r="244" spans="1:9" ht="18.75" x14ac:dyDescent="0.3">
      <c r="A244" s="196" t="s">
        <v>249</v>
      </c>
      <c r="B244" s="104">
        <v>0.157</v>
      </c>
      <c r="C244" s="104">
        <v>0.28299999999999997</v>
      </c>
      <c r="D244" s="104">
        <v>0.32900000000000001</v>
      </c>
      <c r="E244" s="104">
        <v>1.323</v>
      </c>
      <c r="F244" s="108">
        <v>2.16</v>
      </c>
      <c r="G244" s="148">
        <v>3.17</v>
      </c>
      <c r="H244" s="128"/>
      <c r="I244" s="124"/>
    </row>
    <row r="245" spans="1:9" ht="18.75" x14ac:dyDescent="0.3">
      <c r="A245" s="195" t="s">
        <v>35</v>
      </c>
      <c r="B245" s="104">
        <v>0.22</v>
      </c>
      <c r="C245" s="104">
        <v>0.60299999999999998</v>
      </c>
      <c r="D245" s="104">
        <v>0.85099999999999998</v>
      </c>
      <c r="E245" s="104">
        <v>1.887</v>
      </c>
      <c r="F245" s="108">
        <v>2.137</v>
      </c>
      <c r="G245" s="148">
        <v>3.26</v>
      </c>
      <c r="H245" s="128"/>
      <c r="I245" s="124"/>
    </row>
    <row r="246" spans="1:9" ht="18.75" x14ac:dyDescent="0.3">
      <c r="A246" s="197" t="s">
        <v>56</v>
      </c>
      <c r="B246" s="104">
        <v>0.16900000000000001</v>
      </c>
      <c r="C246" s="104">
        <v>0.69699999999999995</v>
      </c>
      <c r="D246" s="104">
        <v>1.2370000000000001</v>
      </c>
      <c r="E246" s="108">
        <v>2.028</v>
      </c>
      <c r="F246" s="108">
        <v>2.5680000000000001</v>
      </c>
      <c r="G246" s="148">
        <v>3.3780000000000001</v>
      </c>
      <c r="H246" s="128"/>
      <c r="I246" s="124"/>
    </row>
    <row r="247" spans="1:9" ht="18.75" x14ac:dyDescent="0.3">
      <c r="A247" s="197" t="s">
        <v>75</v>
      </c>
      <c r="B247" s="106">
        <v>0.16</v>
      </c>
      <c r="C247" s="104">
        <v>0.84899999999999998</v>
      </c>
      <c r="D247" s="104">
        <v>1.0660000000000001</v>
      </c>
      <c r="E247" s="108">
        <v>2.016</v>
      </c>
      <c r="F247" s="108">
        <v>2.2330000000000001</v>
      </c>
      <c r="G247" s="148">
        <v>3.6579999999999999</v>
      </c>
      <c r="H247" s="128"/>
      <c r="I247" s="124"/>
    </row>
    <row r="248" spans="1:9" ht="18.75" x14ac:dyDescent="0.3">
      <c r="A248" s="197" t="s">
        <v>72</v>
      </c>
      <c r="B248" s="106">
        <v>0.106</v>
      </c>
      <c r="C248" s="104">
        <v>0.72299999999999998</v>
      </c>
      <c r="D248" s="104">
        <v>1.246</v>
      </c>
      <c r="E248" s="108">
        <v>2.1240000000000001</v>
      </c>
      <c r="F248" s="108">
        <v>2.6469999999999998</v>
      </c>
      <c r="G248" s="148">
        <v>3.964</v>
      </c>
      <c r="H248" s="128"/>
      <c r="I248" s="124"/>
    </row>
    <row r="249" spans="1:9" ht="18.75" x14ac:dyDescent="0.3">
      <c r="A249" s="197" t="s">
        <v>127</v>
      </c>
      <c r="B249" s="104">
        <v>0.111</v>
      </c>
      <c r="C249" s="104">
        <v>0.36599999999999999</v>
      </c>
      <c r="D249" s="104">
        <v>0.92900000000000005</v>
      </c>
      <c r="E249" s="104">
        <v>1.946</v>
      </c>
      <c r="F249" s="108">
        <v>2.508</v>
      </c>
      <c r="G249" s="148">
        <v>4.0339999999999998</v>
      </c>
      <c r="H249" s="128"/>
      <c r="I249" s="124"/>
    </row>
    <row r="250" spans="1:9" ht="18.75" x14ac:dyDescent="0.3">
      <c r="A250" s="197" t="s">
        <v>3</v>
      </c>
      <c r="B250" s="104">
        <v>0.22900000000000001</v>
      </c>
      <c r="C250" s="104">
        <v>0.56499999999999995</v>
      </c>
      <c r="D250" s="104">
        <v>1.609</v>
      </c>
      <c r="E250" s="108">
        <v>2.0070000000000001</v>
      </c>
      <c r="F250" s="108">
        <v>3.25</v>
      </c>
      <c r="G250" s="148">
        <v>4.1470000000000002</v>
      </c>
      <c r="H250" s="128"/>
      <c r="I250" s="124"/>
    </row>
    <row r="251" spans="1:9" ht="18.75" x14ac:dyDescent="0.3">
      <c r="A251" s="198" t="s">
        <v>131</v>
      </c>
      <c r="B251" s="104">
        <v>0.106</v>
      </c>
      <c r="C251" s="104">
        <v>1.232</v>
      </c>
      <c r="D251" s="104">
        <v>1.726</v>
      </c>
      <c r="E251" s="104">
        <v>2.5430000000000001</v>
      </c>
      <c r="F251" s="108">
        <v>3.0369999999999999</v>
      </c>
      <c r="G251" s="148">
        <v>4.2629999999999999</v>
      </c>
      <c r="H251" s="128"/>
      <c r="I251" s="124"/>
    </row>
    <row r="252" spans="1:9" ht="18.75" x14ac:dyDescent="0.3">
      <c r="A252" s="197" t="s">
        <v>96</v>
      </c>
      <c r="B252" s="106">
        <v>0.151</v>
      </c>
      <c r="C252" s="104">
        <v>1.0629999999999999</v>
      </c>
      <c r="D252" s="108">
        <v>1.83</v>
      </c>
      <c r="E252" s="108">
        <v>3.0019999999999998</v>
      </c>
      <c r="F252" s="108">
        <v>3.77</v>
      </c>
      <c r="G252" s="148">
        <v>5.5279999999999996</v>
      </c>
      <c r="H252" s="128"/>
      <c r="I252" s="124"/>
    </row>
    <row r="253" spans="1:9" ht="18.75" x14ac:dyDescent="0.3">
      <c r="A253" s="197" t="s">
        <v>74</v>
      </c>
      <c r="B253" s="104">
        <v>7.9000000000000001E-2</v>
      </c>
      <c r="C253" s="104">
        <v>1.0289999999999999</v>
      </c>
      <c r="D253" s="108">
        <v>0.01</v>
      </c>
      <c r="E253" s="108">
        <v>2.9860000000000002</v>
      </c>
      <c r="F253" s="108">
        <v>3.948</v>
      </c>
      <c r="G253" s="148">
        <v>5.5410000000000004</v>
      </c>
      <c r="H253" s="128"/>
      <c r="I253" s="124"/>
    </row>
    <row r="254" spans="1:9" ht="18.75" x14ac:dyDescent="0.3">
      <c r="A254" s="197" t="s">
        <v>52</v>
      </c>
      <c r="B254" s="104">
        <v>8.8999999999999996E-2</v>
      </c>
      <c r="C254" s="104">
        <v>0.89600000000000002</v>
      </c>
      <c r="D254" s="108">
        <v>1.83</v>
      </c>
      <c r="E254" s="108">
        <v>3.0470000000000002</v>
      </c>
      <c r="F254" s="108">
        <v>3.8540000000000001</v>
      </c>
      <c r="G254" s="148">
        <v>5.67</v>
      </c>
      <c r="H254" s="128"/>
      <c r="I254" s="124"/>
    </row>
    <row r="255" spans="1:9" ht="18.75" x14ac:dyDescent="0.3">
      <c r="A255" s="197" t="s">
        <v>6</v>
      </c>
      <c r="B255" s="104">
        <v>0.27600000000000002</v>
      </c>
      <c r="C255" s="104">
        <v>1.266</v>
      </c>
      <c r="D255" s="108">
        <v>2.11</v>
      </c>
      <c r="E255" s="108">
        <v>3.3610000000000002</v>
      </c>
      <c r="F255" s="108">
        <v>4.2069999999999999</v>
      </c>
      <c r="G255" s="148">
        <v>6.0819999999999999</v>
      </c>
      <c r="H255" s="128"/>
      <c r="I255" s="124"/>
    </row>
    <row r="256" spans="1:9" ht="18.75" x14ac:dyDescent="0.3">
      <c r="A256" s="198" t="s">
        <v>105</v>
      </c>
      <c r="B256" s="104">
        <v>9.7000000000000003E-2</v>
      </c>
      <c r="C256" s="104">
        <v>1.0860000000000001</v>
      </c>
      <c r="D256" s="104">
        <v>1.6659999999999999</v>
      </c>
      <c r="E256" s="104">
        <v>3.3170000000000002</v>
      </c>
      <c r="F256" s="108">
        <v>3.8969999999999998</v>
      </c>
      <c r="G256" s="108">
        <v>6.3739999999999997</v>
      </c>
      <c r="H256" s="128"/>
      <c r="I256" s="124"/>
    </row>
    <row r="257" spans="1:9" ht="18.75" x14ac:dyDescent="0.3">
      <c r="A257" s="197" t="s">
        <v>8</v>
      </c>
      <c r="B257" s="179">
        <v>0.377</v>
      </c>
      <c r="C257" s="104">
        <v>1.454</v>
      </c>
      <c r="D257" s="108">
        <v>2.3879999999999999</v>
      </c>
      <c r="E257" s="108">
        <v>3.726</v>
      </c>
      <c r="F257" s="108">
        <v>4.66</v>
      </c>
      <c r="G257" s="108">
        <v>6.6669999999999998</v>
      </c>
      <c r="H257" s="128"/>
      <c r="I257" s="124"/>
    </row>
    <row r="258" spans="1:9" ht="18.75" x14ac:dyDescent="0.3">
      <c r="A258" s="198" t="s">
        <v>103</v>
      </c>
      <c r="B258" s="106">
        <v>0.24299999999999999</v>
      </c>
      <c r="C258" s="104">
        <v>1.206</v>
      </c>
      <c r="D258" s="104">
        <v>2.0880000000000001</v>
      </c>
      <c r="E258" s="104">
        <v>3.7290000000000001</v>
      </c>
      <c r="F258" s="108">
        <v>4.6100000000000003</v>
      </c>
      <c r="G258" s="108">
        <v>7.07</v>
      </c>
      <c r="H258" s="128"/>
      <c r="I258" s="124"/>
    </row>
    <row r="259" spans="1:9" ht="18.75" x14ac:dyDescent="0.3">
      <c r="A259" s="199" t="s">
        <v>33</v>
      </c>
      <c r="B259" s="106">
        <v>0.1086</v>
      </c>
      <c r="C259" s="104">
        <v>0.317</v>
      </c>
      <c r="D259" s="108" t="s">
        <v>165</v>
      </c>
      <c r="E259" s="108" t="s">
        <v>165</v>
      </c>
      <c r="F259" s="108" t="s">
        <v>165</v>
      </c>
      <c r="G259" s="108" t="s">
        <v>165</v>
      </c>
      <c r="H259" s="128"/>
      <c r="I259" s="124"/>
    </row>
    <row r="260" spans="1:9" ht="18.75" x14ac:dyDescent="0.3">
      <c r="A260" s="200" t="s">
        <v>92</v>
      </c>
      <c r="B260" s="104">
        <v>0.72299999999999998</v>
      </c>
      <c r="C260" s="108" t="s">
        <v>165</v>
      </c>
      <c r="D260" s="108" t="s">
        <v>165</v>
      </c>
      <c r="E260" s="108" t="s">
        <v>165</v>
      </c>
      <c r="F260" s="108" t="s">
        <v>165</v>
      </c>
      <c r="G260" s="108" t="s">
        <v>165</v>
      </c>
      <c r="H260" s="128"/>
      <c r="I260" s="124"/>
    </row>
    <row r="261" spans="1:9" ht="18.75" x14ac:dyDescent="0.3">
      <c r="A261" s="195" t="s">
        <v>78</v>
      </c>
      <c r="B261" s="106">
        <v>0.74</v>
      </c>
      <c r="C261" s="109" t="s">
        <v>165</v>
      </c>
      <c r="D261" s="109" t="s">
        <v>165</v>
      </c>
      <c r="E261" s="109" t="s">
        <v>165</v>
      </c>
      <c r="F261" s="109" t="s">
        <v>165</v>
      </c>
      <c r="G261" s="109" t="s">
        <v>165</v>
      </c>
      <c r="H261" s="128"/>
      <c r="I261" s="124"/>
    </row>
    <row r="262" spans="1:9" ht="18.75" x14ac:dyDescent="0.3">
      <c r="H262" s="128"/>
      <c r="I262" s="124"/>
    </row>
    <row r="263" spans="1:9" ht="18.75" x14ac:dyDescent="0.3">
      <c r="A263" s="201" t="s">
        <v>76</v>
      </c>
      <c r="B263" s="104">
        <v>0.90300000000000002</v>
      </c>
      <c r="C263" s="108" t="s">
        <v>165</v>
      </c>
      <c r="D263" s="108" t="s">
        <v>165</v>
      </c>
      <c r="E263" s="108" t="s">
        <v>165</v>
      </c>
      <c r="F263" s="108" t="s">
        <v>165</v>
      </c>
      <c r="G263" s="108" t="s">
        <v>165</v>
      </c>
      <c r="H263" s="124"/>
      <c r="I263" s="124"/>
    </row>
    <row r="264" spans="1:9" ht="19.5" thickBot="1" x14ac:dyDescent="0.35">
      <c r="B264" s="111"/>
      <c r="C264" s="111"/>
      <c r="D264" s="111"/>
      <c r="E264" s="111"/>
      <c r="F264" s="111"/>
      <c r="G264" s="112"/>
      <c r="H264" s="124"/>
      <c r="I264" s="124"/>
    </row>
    <row r="265" spans="1:9" ht="19.5" thickBot="1" x14ac:dyDescent="0.35">
      <c r="A265" s="52" t="s">
        <v>12</v>
      </c>
      <c r="B265" s="113">
        <f>AVERAGE(B199:B263)</f>
        <v>0.13261406250000002</v>
      </c>
      <c r="C265" s="113">
        <f>AVERAGE(C199:C263)</f>
        <v>0.39126065573770485</v>
      </c>
      <c r="D265" s="113">
        <f>AVERAGE(D199:D263)</f>
        <v>0.61814999999999987</v>
      </c>
      <c r="E265" s="113">
        <f>AVERAGE(E199:E263)</f>
        <v>1.1884166666666665</v>
      </c>
      <c r="F265" s="113">
        <f>AVERAGE(F199:F263)</f>
        <v>1.546183333333333</v>
      </c>
      <c r="G265" s="113">
        <f>AVERAGE(G199:G258)</f>
        <v>2.3437833333333336</v>
      </c>
      <c r="H265" s="126"/>
      <c r="I265" s="126"/>
    </row>
    <row r="266" spans="1:9" ht="18.75" x14ac:dyDescent="0.3">
      <c r="A266" s="114" t="s">
        <v>106</v>
      </c>
      <c r="B266" s="315" t="s">
        <v>107</v>
      </c>
      <c r="C266" s="316"/>
      <c r="D266" s="316"/>
      <c r="E266" s="316"/>
      <c r="F266" s="317"/>
      <c r="G266" s="318"/>
      <c r="H266" s="127"/>
      <c r="I266" s="127"/>
    </row>
    <row r="267" spans="1:9" ht="19.5" thickBot="1" x14ac:dyDescent="0.35">
      <c r="A267" s="115" t="s">
        <v>108</v>
      </c>
      <c r="B267" s="80" t="s">
        <v>109</v>
      </c>
      <c r="C267" s="81"/>
      <c r="D267" s="81"/>
      <c r="E267" s="81"/>
      <c r="F267" s="81"/>
      <c r="G267" s="82"/>
      <c r="H267" s="127"/>
      <c r="I267" s="127"/>
    </row>
    <row r="268" spans="1:9" ht="18.75" x14ac:dyDescent="0.3">
      <c r="A268" s="129"/>
      <c r="B268" s="130"/>
      <c r="C268" s="127"/>
      <c r="D268" s="127"/>
      <c r="E268" s="127"/>
      <c r="F268" s="127"/>
      <c r="G268" s="127"/>
      <c r="H268" s="127"/>
      <c r="I268" s="127"/>
    </row>
    <row r="269" spans="1:9" ht="18.75" x14ac:dyDescent="0.3">
      <c r="A269" s="129"/>
      <c r="B269" s="130"/>
      <c r="C269" s="127"/>
      <c r="D269" s="127"/>
      <c r="E269" s="127"/>
      <c r="F269" s="127"/>
      <c r="G269" s="127"/>
      <c r="H269" s="127"/>
      <c r="I269" s="127"/>
    </row>
    <row r="270" spans="1:9" ht="36" x14ac:dyDescent="0.55000000000000004">
      <c r="A270" s="313" t="s">
        <v>166</v>
      </c>
      <c r="B270" s="314"/>
      <c r="C270" s="314"/>
      <c r="D270" s="314"/>
      <c r="E270" s="314"/>
      <c r="F270" s="314"/>
      <c r="G270" s="314"/>
      <c r="H270"/>
    </row>
    <row r="271" spans="1:9" ht="31.5" x14ac:dyDescent="0.25">
      <c r="A271" s="304" t="s">
        <v>170</v>
      </c>
      <c r="B271" s="305"/>
      <c r="C271" s="305"/>
      <c r="D271" s="305"/>
      <c r="E271" s="305"/>
      <c r="F271" s="305"/>
      <c r="G271" s="305"/>
      <c r="H271"/>
    </row>
    <row r="272" spans="1:9" ht="18.75" x14ac:dyDescent="0.25">
      <c r="A272" s="306" t="s">
        <v>171</v>
      </c>
      <c r="B272" s="287"/>
      <c r="C272" s="287"/>
      <c r="D272" s="287"/>
      <c r="E272" s="287"/>
      <c r="F272" s="287"/>
      <c r="G272" s="287"/>
      <c r="H272"/>
    </row>
    <row r="273" spans="1:8" ht="18.75" x14ac:dyDescent="0.25">
      <c r="A273" s="286" t="s">
        <v>172</v>
      </c>
      <c r="B273" s="287"/>
      <c r="C273" s="287"/>
      <c r="D273" s="287"/>
      <c r="E273" s="287"/>
      <c r="F273" s="287"/>
      <c r="G273" s="287"/>
      <c r="H273"/>
    </row>
    <row r="274" spans="1:8" ht="18.75" x14ac:dyDescent="0.25">
      <c r="A274" s="286" t="s">
        <v>173</v>
      </c>
      <c r="B274" s="287"/>
      <c r="C274" s="287"/>
      <c r="D274" s="287"/>
      <c r="E274" s="287"/>
      <c r="F274" s="287"/>
      <c r="G274" s="287"/>
      <c r="H274"/>
    </row>
    <row r="275" spans="1:8" ht="18.75" x14ac:dyDescent="0.25">
      <c r="A275" s="286" t="s">
        <v>174</v>
      </c>
      <c r="B275" s="287"/>
      <c r="C275" s="287"/>
      <c r="D275" s="287"/>
      <c r="E275" s="287"/>
      <c r="F275" s="287"/>
      <c r="G275" s="287"/>
      <c r="H275"/>
    </row>
    <row r="276" spans="1:8" ht="18.75" x14ac:dyDescent="0.25">
      <c r="A276" s="286" t="s">
        <v>175</v>
      </c>
      <c r="B276" s="287"/>
      <c r="C276" s="287"/>
      <c r="D276" s="287"/>
      <c r="E276" s="287"/>
      <c r="F276" s="287"/>
      <c r="G276" s="287"/>
      <c r="H276"/>
    </row>
    <row r="277" spans="1:8" ht="18.75" x14ac:dyDescent="0.25">
      <c r="A277" s="286" t="s">
        <v>176</v>
      </c>
      <c r="B277" s="287"/>
      <c r="C277" s="287"/>
      <c r="D277" s="287"/>
      <c r="E277" s="287"/>
      <c r="F277" s="287"/>
      <c r="G277" s="287"/>
      <c r="H277"/>
    </row>
    <row r="278" spans="1:8" ht="18.75" x14ac:dyDescent="0.25">
      <c r="A278" s="286" t="s">
        <v>177</v>
      </c>
      <c r="B278" s="287"/>
      <c r="C278" s="287"/>
      <c r="D278" s="287"/>
      <c r="E278" s="287"/>
      <c r="F278" s="287"/>
      <c r="G278" s="287"/>
      <c r="H278"/>
    </row>
    <row r="279" spans="1:8" ht="18.75" x14ac:dyDescent="0.25">
      <c r="A279" s="286" t="s">
        <v>178</v>
      </c>
      <c r="B279" s="287"/>
      <c r="C279" s="287"/>
      <c r="D279" s="287"/>
      <c r="E279" s="287"/>
      <c r="F279" s="287"/>
      <c r="G279" s="287"/>
      <c r="H279"/>
    </row>
    <row r="280" spans="1:8" ht="18.75" x14ac:dyDescent="0.25">
      <c r="A280" s="286" t="s">
        <v>192</v>
      </c>
      <c r="B280" s="287"/>
      <c r="C280" s="287"/>
      <c r="D280" s="287"/>
      <c r="E280" s="287"/>
      <c r="F280" s="287"/>
      <c r="G280" s="287"/>
      <c r="H280"/>
    </row>
    <row r="281" spans="1:8" ht="15.75" x14ac:dyDescent="0.25">
      <c r="A281" s="321" t="s">
        <v>179</v>
      </c>
      <c r="B281" s="322"/>
      <c r="C281" s="322"/>
      <c r="D281" s="322"/>
      <c r="E281" s="322"/>
      <c r="F281" s="322"/>
      <c r="G281" s="322"/>
      <c r="H281"/>
    </row>
    <row r="282" spans="1:8" ht="31.5" x14ac:dyDescent="0.25">
      <c r="A282" s="304" t="s">
        <v>180</v>
      </c>
      <c r="B282" s="305"/>
      <c r="C282" s="305"/>
      <c r="D282" s="305"/>
      <c r="E282" s="305"/>
      <c r="F282" s="305"/>
      <c r="G282" s="305"/>
      <c r="H282"/>
    </row>
    <row r="283" spans="1:8" ht="18.75" x14ac:dyDescent="0.25">
      <c r="A283" s="286" t="s">
        <v>181</v>
      </c>
      <c r="B283" s="287"/>
      <c r="C283" s="287"/>
      <c r="D283" s="287"/>
      <c r="E283" s="287"/>
      <c r="F283" s="287"/>
      <c r="G283" s="287"/>
      <c r="H283"/>
    </row>
    <row r="284" spans="1:8" ht="18.75" x14ac:dyDescent="0.25">
      <c r="A284" s="286" t="s">
        <v>195</v>
      </c>
      <c r="B284" s="287"/>
      <c r="C284" s="287"/>
      <c r="D284" s="287"/>
      <c r="E284" s="287"/>
      <c r="F284" s="287"/>
      <c r="G284" s="287"/>
      <c r="H284"/>
    </row>
    <row r="285" spans="1:8" ht="18.75" x14ac:dyDescent="0.25">
      <c r="A285" s="286" t="s">
        <v>198</v>
      </c>
      <c r="B285" s="287"/>
      <c r="C285" s="287"/>
      <c r="D285" s="287"/>
      <c r="E285" s="287"/>
      <c r="F285" s="287"/>
      <c r="G285" s="287"/>
      <c r="H285"/>
    </row>
    <row r="286" spans="1:8" ht="18.75" x14ac:dyDescent="0.25">
      <c r="A286" s="286" t="s">
        <v>200</v>
      </c>
      <c r="B286" s="287"/>
      <c r="C286" s="287"/>
      <c r="D286" s="287"/>
      <c r="E286" s="287"/>
      <c r="F286" s="287"/>
      <c r="G286" s="287"/>
      <c r="H286"/>
    </row>
    <row r="287" spans="1:8" ht="18.75" x14ac:dyDescent="0.25">
      <c r="A287" s="286"/>
      <c r="B287" s="287"/>
      <c r="C287" s="287"/>
      <c r="D287" s="287"/>
      <c r="E287" s="287"/>
      <c r="F287" s="287"/>
      <c r="G287" s="287"/>
      <c r="H287"/>
    </row>
    <row r="288" spans="1:8" ht="26.25" x14ac:dyDescent="0.4">
      <c r="A288" s="319" t="s">
        <v>167</v>
      </c>
      <c r="B288" s="320"/>
      <c r="C288" s="320"/>
      <c r="D288" s="320"/>
      <c r="E288" s="320"/>
      <c r="F288" s="320"/>
      <c r="G288" s="320"/>
      <c r="H288"/>
    </row>
    <row r="289" spans="1:10" ht="21.75" thickBot="1" x14ac:dyDescent="0.4">
      <c r="A289" s="59" t="s">
        <v>86</v>
      </c>
      <c r="B289" s="50"/>
      <c r="C289" s="53"/>
      <c r="D289" s="50"/>
      <c r="E289" s="53"/>
      <c r="F289" s="50"/>
      <c r="G289" s="51"/>
      <c r="H289"/>
    </row>
    <row r="290" spans="1:10" ht="75.75" thickBot="1" x14ac:dyDescent="0.35">
      <c r="A290" s="103" t="s">
        <v>29</v>
      </c>
      <c r="B290" s="131" t="s">
        <v>193</v>
      </c>
      <c r="C290" s="138" t="s">
        <v>194</v>
      </c>
      <c r="D290" s="139" t="s">
        <v>196</v>
      </c>
      <c r="E290" s="131" t="s">
        <v>161</v>
      </c>
      <c r="F290" s="140" t="s">
        <v>162</v>
      </c>
      <c r="G290" s="141" t="s">
        <v>197</v>
      </c>
      <c r="H290" s="178" t="s">
        <v>163</v>
      </c>
      <c r="I290" s="177" t="s">
        <v>164</v>
      </c>
      <c r="J290" s="168" t="s">
        <v>199</v>
      </c>
    </row>
    <row r="291" spans="1:10" ht="19.5" thickBot="1" x14ac:dyDescent="0.35">
      <c r="A291" s="56" t="s">
        <v>285</v>
      </c>
      <c r="B291" s="132">
        <v>0</v>
      </c>
      <c r="C291" s="163">
        <v>8.6E-3</v>
      </c>
      <c r="D291" s="164">
        <v>4.2999999999999997E-2</v>
      </c>
      <c r="E291" s="160">
        <v>0.02</v>
      </c>
      <c r="F291" s="155">
        <v>2.5999999999999999E-2</v>
      </c>
      <c r="G291" s="156">
        <v>0.13</v>
      </c>
      <c r="H291" s="165">
        <v>6.0000000000000001E-3</v>
      </c>
      <c r="I291" s="173">
        <v>0.14299999999999999</v>
      </c>
      <c r="J291" s="174">
        <v>0.71499999999999997</v>
      </c>
    </row>
    <row r="292" spans="1:10" ht="19.5" thickBot="1" x14ac:dyDescent="0.35">
      <c r="A292" s="56" t="s">
        <v>79</v>
      </c>
      <c r="B292" s="132">
        <v>0</v>
      </c>
      <c r="C292" s="271">
        <v>1.4E-2</v>
      </c>
      <c r="D292" s="272">
        <v>7.0000000000000007E-2</v>
      </c>
      <c r="E292" s="273">
        <v>8.9999999999999993E-3</v>
      </c>
      <c r="F292" s="204">
        <v>4.5999999999999999E-2</v>
      </c>
      <c r="G292" s="274">
        <v>0.22999999999999998</v>
      </c>
      <c r="H292" s="275">
        <v>0.02</v>
      </c>
      <c r="I292" s="276">
        <v>0.35699999999999998</v>
      </c>
      <c r="J292" s="174">
        <v>1.7849999999999999</v>
      </c>
    </row>
    <row r="293" spans="1:10" ht="19.5" thickBot="1" x14ac:dyDescent="0.35">
      <c r="A293" s="56" t="s">
        <v>14</v>
      </c>
      <c r="B293" s="132">
        <v>3.0000000000000001E-3</v>
      </c>
      <c r="C293" s="142">
        <v>1.7000000000000001E-2</v>
      </c>
      <c r="D293" s="143">
        <v>8.5000000000000006E-2</v>
      </c>
      <c r="E293" s="105">
        <v>4.5999999999999999E-2</v>
      </c>
      <c r="F293" s="151">
        <v>0.08</v>
      </c>
      <c r="G293" s="152">
        <v>0.4</v>
      </c>
      <c r="H293" s="133">
        <v>0.04</v>
      </c>
      <c r="I293" s="175">
        <v>8.5999999999999993E-2</v>
      </c>
      <c r="J293" s="174">
        <v>0.42999999999999994</v>
      </c>
    </row>
    <row r="294" spans="1:10" ht="19.5" thickBot="1" x14ac:dyDescent="0.35">
      <c r="A294" s="61" t="s">
        <v>40</v>
      </c>
      <c r="B294" s="134">
        <v>0</v>
      </c>
      <c r="C294" s="144">
        <v>0.12</v>
      </c>
      <c r="D294" s="143">
        <v>0.6</v>
      </c>
      <c r="E294" s="105">
        <v>0</v>
      </c>
      <c r="F294" s="151">
        <v>0.08</v>
      </c>
      <c r="G294" s="152">
        <v>0.4</v>
      </c>
      <c r="H294" s="133">
        <v>0</v>
      </c>
      <c r="I294" s="175">
        <v>0.78</v>
      </c>
      <c r="J294" s="174">
        <v>3.9000000000000004</v>
      </c>
    </row>
    <row r="295" spans="1:10" ht="19.5" thickBot="1" x14ac:dyDescent="0.35">
      <c r="A295" s="224" t="s">
        <v>47</v>
      </c>
      <c r="B295" s="188">
        <v>0</v>
      </c>
      <c r="C295" s="142">
        <v>1.0999999999999999E-2</v>
      </c>
      <c r="D295" s="143">
        <v>5.4999999999999993E-2</v>
      </c>
      <c r="E295" s="105">
        <v>6.0000000000000001E-3</v>
      </c>
      <c r="F295" s="151">
        <v>9.0999999999999998E-2</v>
      </c>
      <c r="G295" s="214">
        <v>0.45499999999999996</v>
      </c>
      <c r="H295" s="133">
        <v>1.0999999999999999E-2</v>
      </c>
      <c r="I295" s="175">
        <v>0.19700000000000001</v>
      </c>
      <c r="J295" s="174">
        <v>0.9850000000000001</v>
      </c>
    </row>
    <row r="296" spans="1:10" ht="19.5" thickBot="1" x14ac:dyDescent="0.35">
      <c r="A296" s="61" t="s">
        <v>246</v>
      </c>
      <c r="B296" s="133">
        <v>4.5999999999999999E-2</v>
      </c>
      <c r="C296" s="142">
        <v>7.0999999999999994E-2</v>
      </c>
      <c r="D296" s="143">
        <v>0.36</v>
      </c>
      <c r="E296" s="105">
        <v>6.0000000000000001E-3</v>
      </c>
      <c r="F296" s="151">
        <v>9.4E-2</v>
      </c>
      <c r="G296" s="153">
        <v>0.47</v>
      </c>
      <c r="H296" s="133">
        <v>0.02</v>
      </c>
      <c r="I296" s="175">
        <v>0.16</v>
      </c>
      <c r="J296" s="174">
        <v>0.8</v>
      </c>
    </row>
    <row r="297" spans="1:10" ht="19.5" thickBot="1" x14ac:dyDescent="0.35">
      <c r="A297" s="61" t="s">
        <v>260</v>
      </c>
      <c r="B297" s="133">
        <v>0</v>
      </c>
      <c r="C297" s="142">
        <v>2.86E-2</v>
      </c>
      <c r="D297" s="143">
        <v>0.17100000000000001</v>
      </c>
      <c r="E297" s="105">
        <v>0.02</v>
      </c>
      <c r="F297" s="151">
        <v>0.111</v>
      </c>
      <c r="G297" s="153">
        <v>0.55500000000000005</v>
      </c>
      <c r="H297" s="133">
        <v>4.2999999999999997E-2</v>
      </c>
      <c r="I297" s="175">
        <v>0.21099999999999999</v>
      </c>
      <c r="J297" s="223">
        <v>1.0549999999999999</v>
      </c>
    </row>
    <row r="298" spans="1:10" ht="19.5" thickBot="1" x14ac:dyDescent="0.35">
      <c r="A298" s="56" t="s">
        <v>97</v>
      </c>
      <c r="B298" s="132">
        <v>5.2999999999999999E-2</v>
      </c>
      <c r="C298" s="142">
        <v>9.5000000000000001E-2</v>
      </c>
      <c r="D298" s="143">
        <v>0.47499999999999998</v>
      </c>
      <c r="E298" s="105">
        <v>5.5E-2</v>
      </c>
      <c r="F298" s="151">
        <v>0.14099999999999999</v>
      </c>
      <c r="G298" s="152">
        <v>0.70499999999999996</v>
      </c>
      <c r="H298" s="133">
        <v>5.8000000000000003E-2</v>
      </c>
      <c r="I298" s="108">
        <v>0.22</v>
      </c>
      <c r="J298" s="187">
        <v>1.1000000000000001</v>
      </c>
    </row>
    <row r="299" spans="1:10" ht="19.5" thickBot="1" x14ac:dyDescent="0.35">
      <c r="A299" s="76" t="s">
        <v>289</v>
      </c>
      <c r="B299" s="132">
        <v>0</v>
      </c>
      <c r="C299" s="142">
        <v>2.9000000000000001E-2</v>
      </c>
      <c r="D299" s="143">
        <v>0.14500000000000002</v>
      </c>
      <c r="E299" s="105">
        <v>2.9000000000000001E-2</v>
      </c>
      <c r="F299" s="151">
        <v>0.14599999999999999</v>
      </c>
      <c r="G299" s="152">
        <v>0.73</v>
      </c>
      <c r="H299" s="133">
        <v>4.9000000000000002E-2</v>
      </c>
      <c r="I299" s="175">
        <v>0.34</v>
      </c>
      <c r="J299" s="174">
        <v>1.7</v>
      </c>
    </row>
    <row r="300" spans="1:10" ht="19.5" thickBot="1" x14ac:dyDescent="0.35">
      <c r="A300" s="77" t="s">
        <v>256</v>
      </c>
      <c r="B300" s="132">
        <v>0.02</v>
      </c>
      <c r="C300" s="186">
        <v>5.7000000000000002E-2</v>
      </c>
      <c r="D300" s="143">
        <v>0.28499999999999998</v>
      </c>
      <c r="E300" s="105">
        <v>1.7000000000000001E-2</v>
      </c>
      <c r="F300" s="151">
        <v>0.16</v>
      </c>
      <c r="G300" s="152">
        <v>0.8</v>
      </c>
      <c r="H300" s="133">
        <v>6.9000000000000006E-2</v>
      </c>
      <c r="I300" s="175">
        <v>0.23400000000000001</v>
      </c>
      <c r="J300" s="174">
        <v>1.1700000000000002</v>
      </c>
    </row>
    <row r="301" spans="1:10" ht="19.5" thickBot="1" x14ac:dyDescent="0.35">
      <c r="A301" s="77" t="s">
        <v>80</v>
      </c>
      <c r="B301" s="132">
        <v>3.0000000000000001E-3</v>
      </c>
      <c r="C301" s="142">
        <v>5.7000000000000002E-2</v>
      </c>
      <c r="D301" s="143">
        <v>0</v>
      </c>
      <c r="E301" s="105">
        <v>8.9999999999999993E-3</v>
      </c>
      <c r="F301" s="151">
        <v>0.183</v>
      </c>
      <c r="G301" s="152">
        <v>0.91500000000000004</v>
      </c>
      <c r="H301" s="133">
        <v>0.02</v>
      </c>
      <c r="I301" s="175">
        <v>0.28000000000000003</v>
      </c>
      <c r="J301" s="174">
        <v>1.4000000000000001</v>
      </c>
    </row>
    <row r="302" spans="1:10" ht="19.5" thickBot="1" x14ac:dyDescent="0.35">
      <c r="A302" s="56" t="s">
        <v>93</v>
      </c>
      <c r="B302" s="132">
        <v>0</v>
      </c>
      <c r="C302" s="142">
        <v>0</v>
      </c>
      <c r="D302" s="143">
        <v>0</v>
      </c>
      <c r="E302" s="105">
        <v>0</v>
      </c>
      <c r="F302" s="151">
        <v>0.23100000000000001</v>
      </c>
      <c r="G302" s="152">
        <v>1.155</v>
      </c>
      <c r="H302" s="133">
        <v>5.0999999999999997E-2</v>
      </c>
      <c r="I302" s="175">
        <v>0.32</v>
      </c>
      <c r="J302" s="174">
        <v>1.6</v>
      </c>
    </row>
    <row r="303" spans="1:10" ht="19.5" thickBot="1" x14ac:dyDescent="0.35">
      <c r="A303" s="63" t="s">
        <v>11</v>
      </c>
      <c r="B303" s="132">
        <v>0.126</v>
      </c>
      <c r="C303" s="142">
        <v>0.27400000000000002</v>
      </c>
      <c r="D303" s="143">
        <v>1.37</v>
      </c>
      <c r="E303" s="105">
        <v>0.14299999999999999</v>
      </c>
      <c r="F303" s="151">
        <v>0.27400000000000002</v>
      </c>
      <c r="G303" s="152">
        <v>1.37</v>
      </c>
      <c r="H303" s="133">
        <v>0.72499999999999998</v>
      </c>
      <c r="I303" s="108">
        <v>0.42899999999999999</v>
      </c>
      <c r="J303" s="187">
        <v>2.145</v>
      </c>
    </row>
    <row r="304" spans="1:10" ht="18.75" x14ac:dyDescent="0.3">
      <c r="A304" s="63" t="s">
        <v>34</v>
      </c>
      <c r="B304" s="132">
        <v>0</v>
      </c>
      <c r="C304" s="142">
        <v>0.186</v>
      </c>
      <c r="D304" s="143">
        <v>0.92999999999999994</v>
      </c>
      <c r="E304" s="105">
        <v>0.24299999999999999</v>
      </c>
      <c r="F304" s="151">
        <v>0.27400000000000002</v>
      </c>
      <c r="G304" s="152">
        <v>1.37</v>
      </c>
      <c r="H304" s="133">
        <v>0.217</v>
      </c>
      <c r="I304" s="175">
        <v>0.55300000000000005</v>
      </c>
      <c r="J304" s="187">
        <v>2.7650000000000001</v>
      </c>
    </row>
    <row r="305" spans="1:10" ht="18.75" x14ac:dyDescent="0.3">
      <c r="A305" s="77" t="s">
        <v>331</v>
      </c>
      <c r="B305" s="132">
        <v>8.6E-3</v>
      </c>
      <c r="C305" s="142">
        <v>5.7000000000000002E-3</v>
      </c>
      <c r="D305" s="143">
        <v>2.8500000000000001E-2</v>
      </c>
      <c r="E305" s="105">
        <v>0.03</v>
      </c>
      <c r="F305" s="151">
        <v>0.28399999999999997</v>
      </c>
      <c r="G305" s="152">
        <v>1.42</v>
      </c>
      <c r="H305" s="133">
        <v>0.2</v>
      </c>
      <c r="I305" s="175">
        <v>0.36299999999999999</v>
      </c>
      <c r="J305" s="176">
        <v>1.8149999999999999</v>
      </c>
    </row>
    <row r="306" spans="1:10" ht="18.75" x14ac:dyDescent="0.3">
      <c r="A306" s="77" t="s">
        <v>258</v>
      </c>
      <c r="B306" s="132">
        <v>6.9000000000000006E-2</v>
      </c>
      <c r="C306" s="142">
        <v>5.3999999999999999E-2</v>
      </c>
      <c r="D306" s="143">
        <v>0.27</v>
      </c>
      <c r="E306" s="105">
        <v>1.7000000000000001E-2</v>
      </c>
      <c r="F306" s="151">
        <v>0.3</v>
      </c>
      <c r="G306" s="152">
        <v>1.5</v>
      </c>
      <c r="H306" s="133">
        <v>6.3E-2</v>
      </c>
      <c r="I306" s="175">
        <v>0.51700000000000002</v>
      </c>
      <c r="J306" s="175">
        <v>2.59</v>
      </c>
    </row>
    <row r="307" spans="1:10" ht="18.75" x14ac:dyDescent="0.3">
      <c r="A307" s="76" t="s">
        <v>10</v>
      </c>
      <c r="B307" s="132">
        <v>0.14000000000000001</v>
      </c>
      <c r="C307" s="142">
        <v>0.1</v>
      </c>
      <c r="D307" s="143">
        <v>0.5</v>
      </c>
      <c r="E307" s="105">
        <v>0.12</v>
      </c>
      <c r="F307" s="151">
        <v>0.31</v>
      </c>
      <c r="G307" s="152">
        <v>1.55</v>
      </c>
      <c r="H307" s="133">
        <v>0.18</v>
      </c>
      <c r="I307" s="175">
        <v>0.32</v>
      </c>
      <c r="J307" s="176">
        <v>1.6</v>
      </c>
    </row>
    <row r="308" spans="1:10" ht="18.75" x14ac:dyDescent="0.3">
      <c r="A308" s="77" t="s">
        <v>130</v>
      </c>
      <c r="B308" s="132">
        <v>6.0000000000000001E-3</v>
      </c>
      <c r="C308" s="142">
        <v>2.3E-2</v>
      </c>
      <c r="D308" s="143">
        <v>0.11499999999999999</v>
      </c>
      <c r="E308" s="105">
        <v>3.0000000000000001E-3</v>
      </c>
      <c r="F308" s="151">
        <v>0.317</v>
      </c>
      <c r="G308" s="152">
        <v>1.585</v>
      </c>
      <c r="H308" s="136">
        <v>3.0000000000000001E-3</v>
      </c>
      <c r="I308" s="108">
        <v>0.4</v>
      </c>
      <c r="J308" s="110">
        <v>2</v>
      </c>
    </row>
    <row r="309" spans="1:10" ht="18.75" x14ac:dyDescent="0.3">
      <c r="A309" s="58" t="s">
        <v>59</v>
      </c>
      <c r="B309" s="132">
        <v>2.3E-2</v>
      </c>
      <c r="C309" s="142">
        <v>2.3E-2</v>
      </c>
      <c r="D309" s="143">
        <v>0.11499999999999999</v>
      </c>
      <c r="E309" s="105">
        <v>0</v>
      </c>
      <c r="F309" s="151">
        <v>0.32</v>
      </c>
      <c r="G309" s="152">
        <v>1.6</v>
      </c>
      <c r="H309" s="133">
        <v>0.114</v>
      </c>
      <c r="I309" s="175">
        <v>0.32</v>
      </c>
      <c r="J309" s="176">
        <v>1.6</v>
      </c>
    </row>
    <row r="310" spans="1:10" ht="18.75" x14ac:dyDescent="0.3">
      <c r="A310" s="58" t="s">
        <v>41</v>
      </c>
      <c r="B310" s="132">
        <v>2.3E-2</v>
      </c>
      <c r="C310" s="142">
        <v>3.4000000000000002E-2</v>
      </c>
      <c r="D310" s="143">
        <v>0.17</v>
      </c>
      <c r="E310" s="105">
        <v>6.0000000000000001E-3</v>
      </c>
      <c r="F310" s="151">
        <v>0.32300000000000001</v>
      </c>
      <c r="G310" s="152">
        <v>1.615</v>
      </c>
      <c r="H310" s="133">
        <v>0.17</v>
      </c>
      <c r="I310" s="175">
        <v>0.36599999999999999</v>
      </c>
      <c r="J310" s="110">
        <v>1.83</v>
      </c>
    </row>
    <row r="311" spans="1:10" ht="18.75" x14ac:dyDescent="0.3">
      <c r="A311" s="62" t="s">
        <v>54</v>
      </c>
      <c r="B311" s="132">
        <v>0.14599999999999999</v>
      </c>
      <c r="C311" s="142">
        <v>5.7000000000000002E-2</v>
      </c>
      <c r="D311" s="143">
        <v>0.28500000000000003</v>
      </c>
      <c r="E311" s="105">
        <v>5.0999999999999997E-2</v>
      </c>
      <c r="F311" s="151">
        <v>0.32600000000000001</v>
      </c>
      <c r="G311" s="152">
        <v>1.6300000000000001</v>
      </c>
      <c r="H311" s="133">
        <v>0.26600000000000001</v>
      </c>
      <c r="I311" s="175">
        <v>0.36499999999999999</v>
      </c>
      <c r="J311" s="176">
        <v>1.825</v>
      </c>
    </row>
    <row r="312" spans="1:10" ht="18.75" x14ac:dyDescent="0.3">
      <c r="A312" s="61" t="s">
        <v>122</v>
      </c>
      <c r="B312" s="132">
        <v>0</v>
      </c>
      <c r="C312" s="142">
        <v>5.7000000000000002E-2</v>
      </c>
      <c r="D312" s="143">
        <v>0.28500000000000003</v>
      </c>
      <c r="E312" s="105">
        <v>3.0000000000000001E-3</v>
      </c>
      <c r="F312" s="151">
        <v>0.34</v>
      </c>
      <c r="G312" s="152">
        <v>1.7000000000000002</v>
      </c>
      <c r="H312" s="136">
        <v>3.0000000000000001E-3</v>
      </c>
      <c r="I312" s="108">
        <v>0.42</v>
      </c>
      <c r="J312" s="110">
        <v>2.1</v>
      </c>
    </row>
    <row r="313" spans="1:10" ht="18.75" x14ac:dyDescent="0.3">
      <c r="A313" s="61" t="s">
        <v>125</v>
      </c>
      <c r="B313" s="132">
        <v>8.9999999999999993E-3</v>
      </c>
      <c r="C313" s="142">
        <v>1.0999999999999999E-2</v>
      </c>
      <c r="D313" s="143">
        <v>5.4999999999999993E-2</v>
      </c>
      <c r="E313" s="105">
        <v>8.9999999999999993E-3</v>
      </c>
      <c r="F313" s="151">
        <v>0.36899999999999999</v>
      </c>
      <c r="G313" s="152">
        <v>1.845</v>
      </c>
      <c r="H313" s="133">
        <v>5.7000000000000002E-2</v>
      </c>
      <c r="I313" s="175">
        <v>0.41699999999999998</v>
      </c>
      <c r="J313" s="176">
        <v>2.085</v>
      </c>
    </row>
    <row r="314" spans="1:10" ht="18.75" x14ac:dyDescent="0.3">
      <c r="A314" s="58" t="s">
        <v>73</v>
      </c>
      <c r="B314" s="132">
        <v>2.9000000000000001E-2</v>
      </c>
      <c r="C314" s="142">
        <v>4.5999999999999999E-2</v>
      </c>
      <c r="D314" s="143">
        <v>0.22999999999999998</v>
      </c>
      <c r="E314" s="105">
        <v>0</v>
      </c>
      <c r="F314" s="151">
        <v>0.36899999999999999</v>
      </c>
      <c r="G314" s="152">
        <v>1.845</v>
      </c>
      <c r="H314" s="133">
        <v>0.29399999999999998</v>
      </c>
      <c r="I314" s="175">
        <v>0.66</v>
      </c>
      <c r="J314" s="176">
        <v>3.3000000000000003</v>
      </c>
    </row>
    <row r="315" spans="1:10" ht="18.75" x14ac:dyDescent="0.3">
      <c r="A315" s="58" t="s">
        <v>13</v>
      </c>
      <c r="B315" s="132">
        <v>5.3999999999999999E-2</v>
      </c>
      <c r="C315" s="142">
        <v>0.02</v>
      </c>
      <c r="D315" s="143">
        <v>0.1</v>
      </c>
      <c r="E315" s="105">
        <v>2.3E-2</v>
      </c>
      <c r="F315" s="151">
        <v>0.38300000000000001</v>
      </c>
      <c r="G315" s="152">
        <v>1.915</v>
      </c>
      <c r="H315" s="133">
        <v>0.3</v>
      </c>
      <c r="I315" s="108">
        <v>0.39</v>
      </c>
      <c r="J315" s="176">
        <v>1.9500000000000002</v>
      </c>
    </row>
    <row r="316" spans="1:10" ht="18.75" x14ac:dyDescent="0.3">
      <c r="A316" s="58" t="s">
        <v>98</v>
      </c>
      <c r="B316" s="132">
        <v>0.123</v>
      </c>
      <c r="C316" s="142">
        <v>0.16</v>
      </c>
      <c r="D316" s="143">
        <v>0.8</v>
      </c>
      <c r="E316" s="105">
        <v>0.16600000000000001</v>
      </c>
      <c r="F316" s="151">
        <v>0.41099999999999998</v>
      </c>
      <c r="G316" s="152">
        <v>2.0549999999999997</v>
      </c>
      <c r="H316" s="133">
        <v>0.23699999999999999</v>
      </c>
      <c r="I316" s="108">
        <v>0.374</v>
      </c>
      <c r="J316" s="110">
        <v>1.87</v>
      </c>
    </row>
    <row r="317" spans="1:10" ht="18.75" x14ac:dyDescent="0.3">
      <c r="A317" s="58" t="s">
        <v>44</v>
      </c>
      <c r="B317" s="132">
        <v>0.22</v>
      </c>
      <c r="C317" s="142">
        <v>0.183</v>
      </c>
      <c r="D317" s="143">
        <v>0.91500000000000004</v>
      </c>
      <c r="E317" s="105">
        <v>0.189</v>
      </c>
      <c r="F317" s="151">
        <v>0.42</v>
      </c>
      <c r="G317" s="152">
        <v>2.1</v>
      </c>
      <c r="H317" s="136">
        <v>0.25900000000000001</v>
      </c>
      <c r="I317" s="108">
        <v>0.42699999999999999</v>
      </c>
      <c r="J317" s="110">
        <v>2.1349999999999998</v>
      </c>
    </row>
    <row r="318" spans="1:10" ht="18.75" x14ac:dyDescent="0.3">
      <c r="A318" s="57" t="s">
        <v>45</v>
      </c>
      <c r="B318" s="132">
        <v>2.3E-2</v>
      </c>
      <c r="C318" s="142">
        <v>0.111</v>
      </c>
      <c r="D318" s="143">
        <v>0.55500000000000005</v>
      </c>
      <c r="E318" s="105">
        <v>0.17</v>
      </c>
      <c r="F318" s="151">
        <v>0.42599999999999999</v>
      </c>
      <c r="G318" s="152">
        <v>2.13</v>
      </c>
      <c r="H318" s="133">
        <v>0.24299999999999999</v>
      </c>
      <c r="I318" s="108">
        <v>0.63900000000000001</v>
      </c>
      <c r="J318" s="110">
        <v>3.1950000000000003</v>
      </c>
    </row>
    <row r="319" spans="1:10" ht="18.75" x14ac:dyDescent="0.3">
      <c r="A319" s="57" t="s">
        <v>50</v>
      </c>
      <c r="B319" s="132">
        <v>5.0999999999999997E-2</v>
      </c>
      <c r="C319" s="142">
        <v>0.28599999999999998</v>
      </c>
      <c r="D319" s="143">
        <v>1.43</v>
      </c>
      <c r="E319" s="105">
        <v>0.151</v>
      </c>
      <c r="F319" s="151">
        <v>0.437</v>
      </c>
      <c r="G319" s="152">
        <v>2.1850000000000001</v>
      </c>
      <c r="H319" s="136">
        <v>0.151</v>
      </c>
      <c r="I319" s="108">
        <v>0.65600000000000003</v>
      </c>
      <c r="J319" s="110">
        <v>3.2800000000000002</v>
      </c>
    </row>
    <row r="320" spans="1:10" ht="18.75" x14ac:dyDescent="0.3">
      <c r="A320" s="62" t="s">
        <v>4</v>
      </c>
      <c r="B320" s="379">
        <v>0.191</v>
      </c>
      <c r="C320" s="144">
        <v>0.17399999999999999</v>
      </c>
      <c r="D320" s="143">
        <v>0.86999999999999988</v>
      </c>
      <c r="E320" s="105">
        <v>0.02</v>
      </c>
      <c r="F320" s="151">
        <v>0.45100000000000001</v>
      </c>
      <c r="G320" s="214">
        <v>2.2549999999999999</v>
      </c>
      <c r="H320" s="133">
        <v>0.34300000000000003</v>
      </c>
      <c r="I320" s="108">
        <v>0.45800000000000002</v>
      </c>
      <c r="J320" s="110">
        <v>2.29</v>
      </c>
    </row>
    <row r="321" spans="1:10" ht="18.75" x14ac:dyDescent="0.3">
      <c r="A321" s="60" t="s">
        <v>66</v>
      </c>
      <c r="B321" s="133">
        <v>0.111</v>
      </c>
      <c r="C321" s="142">
        <v>0.32300000000000001</v>
      </c>
      <c r="D321" s="143">
        <v>1.615</v>
      </c>
      <c r="E321" s="105">
        <v>0.223</v>
      </c>
      <c r="F321" s="151">
        <v>0.47399999999999998</v>
      </c>
      <c r="G321" s="153">
        <v>2.37</v>
      </c>
      <c r="H321" s="136">
        <v>0.223</v>
      </c>
      <c r="I321" s="108">
        <v>0.71099999999999997</v>
      </c>
      <c r="J321" s="110">
        <v>3.5549999999999997</v>
      </c>
    </row>
    <row r="322" spans="1:10" ht="18.75" x14ac:dyDescent="0.3">
      <c r="A322" s="58" t="s">
        <v>2</v>
      </c>
      <c r="B322" s="134">
        <v>0.191</v>
      </c>
      <c r="C322" s="144">
        <v>0.22</v>
      </c>
      <c r="D322" s="143">
        <v>1.1000000000000001</v>
      </c>
      <c r="E322" s="105">
        <v>0.18</v>
      </c>
      <c r="F322" s="151">
        <v>0.48899999999999999</v>
      </c>
      <c r="G322" s="152">
        <v>2.4449999999999998</v>
      </c>
      <c r="H322" s="136">
        <v>0.32800000000000001</v>
      </c>
      <c r="I322" s="108">
        <v>0.496</v>
      </c>
      <c r="J322" s="110">
        <v>2.48</v>
      </c>
    </row>
    <row r="323" spans="1:10" ht="18.75" x14ac:dyDescent="0.3">
      <c r="A323" s="380" t="s">
        <v>332</v>
      </c>
      <c r="B323" s="134">
        <v>0.17699999999999999</v>
      </c>
      <c r="C323" s="144">
        <v>0.27100000000000002</v>
      </c>
      <c r="D323" s="143">
        <v>1.355</v>
      </c>
      <c r="E323" s="105">
        <v>0.16300000000000001</v>
      </c>
      <c r="F323" s="151">
        <v>0.51</v>
      </c>
      <c r="G323" s="152">
        <v>2.5499999999999998</v>
      </c>
      <c r="H323" s="136">
        <v>0.34599999999999997</v>
      </c>
      <c r="I323" s="108">
        <v>0.57999999999999996</v>
      </c>
      <c r="J323" s="110">
        <v>2.9</v>
      </c>
    </row>
    <row r="324" spans="1:10" ht="18.75" x14ac:dyDescent="0.3">
      <c r="A324" s="60" t="s">
        <v>288</v>
      </c>
      <c r="B324" s="132">
        <v>0.02</v>
      </c>
      <c r="C324" s="142">
        <v>0.14299999999999999</v>
      </c>
      <c r="D324" s="143">
        <v>0.71499999999999997</v>
      </c>
      <c r="E324" s="105">
        <v>0.16600000000000001</v>
      </c>
      <c r="F324" s="151">
        <v>0.52</v>
      </c>
      <c r="G324" s="152">
        <v>2.6</v>
      </c>
      <c r="H324" s="133">
        <v>0.21</v>
      </c>
      <c r="I324" s="108">
        <v>0.78</v>
      </c>
      <c r="J324" s="110">
        <v>3.9</v>
      </c>
    </row>
    <row r="325" spans="1:10" ht="18.75" x14ac:dyDescent="0.3">
      <c r="A325" s="57" t="s">
        <v>81</v>
      </c>
      <c r="B325" s="132">
        <v>0.14899999999999999</v>
      </c>
      <c r="C325" s="142">
        <v>0.35099999999999998</v>
      </c>
      <c r="D325" s="143">
        <v>1.7549999999999999</v>
      </c>
      <c r="E325" s="105">
        <v>0.26900000000000002</v>
      </c>
      <c r="F325" s="151">
        <v>0.54300000000000004</v>
      </c>
      <c r="G325" s="152">
        <v>2.7150000000000003</v>
      </c>
      <c r="H325" s="136">
        <v>0.443</v>
      </c>
      <c r="I325" s="108">
        <v>0.81499999999999995</v>
      </c>
      <c r="J325" s="110">
        <v>4.0749999999999993</v>
      </c>
    </row>
    <row r="326" spans="1:10" ht="18.75" x14ac:dyDescent="0.3">
      <c r="A326" s="57" t="s">
        <v>252</v>
      </c>
      <c r="B326" s="132">
        <v>0.13400000000000001</v>
      </c>
      <c r="C326" s="142">
        <v>0.45100000000000001</v>
      </c>
      <c r="D326" s="143">
        <v>2.2549999999999999</v>
      </c>
      <c r="E326" s="105">
        <v>0.51100000000000001</v>
      </c>
      <c r="F326" s="151">
        <v>0.56299999999999994</v>
      </c>
      <c r="G326" s="152">
        <v>2.8149999999999999</v>
      </c>
      <c r="H326" s="136">
        <v>0.51</v>
      </c>
      <c r="I326" s="108">
        <v>0.84</v>
      </c>
      <c r="J326" s="110">
        <v>4.2</v>
      </c>
    </row>
    <row r="327" spans="1:10" ht="18.75" x14ac:dyDescent="0.3">
      <c r="A327" s="63" t="s">
        <v>5</v>
      </c>
      <c r="B327" s="134">
        <v>0.223</v>
      </c>
      <c r="C327" s="144">
        <v>0.309</v>
      </c>
      <c r="D327" s="143">
        <v>1.5449999999999999</v>
      </c>
      <c r="E327" s="105">
        <v>0.45100000000000001</v>
      </c>
      <c r="F327" s="108">
        <v>0.56999999999999995</v>
      </c>
      <c r="G327" s="110">
        <v>2.8499999999999996</v>
      </c>
      <c r="H327" s="136">
        <v>0.45100000000000001</v>
      </c>
      <c r="I327" s="108">
        <v>0.85499999999999998</v>
      </c>
      <c r="J327" s="110">
        <v>4.2750000000000004</v>
      </c>
    </row>
    <row r="328" spans="1:10" ht="18.75" x14ac:dyDescent="0.3">
      <c r="A328" s="62" t="s">
        <v>129</v>
      </c>
      <c r="B328" s="132">
        <v>5.0999999999999997E-2</v>
      </c>
      <c r="C328" s="142">
        <v>4.5999999999999999E-2</v>
      </c>
      <c r="D328" s="143">
        <v>0.22999999999999998</v>
      </c>
      <c r="E328" s="105">
        <v>3.0000000000000001E-3</v>
      </c>
      <c r="F328" s="151">
        <v>0.59099999999999997</v>
      </c>
      <c r="G328" s="152">
        <v>2.9550000000000001</v>
      </c>
      <c r="H328" s="136">
        <v>0.43</v>
      </c>
      <c r="I328" s="108">
        <v>0.59799999999999998</v>
      </c>
      <c r="J328" s="110">
        <v>2.9899999999999998</v>
      </c>
    </row>
    <row r="329" spans="1:10" ht="18.75" x14ac:dyDescent="0.3">
      <c r="A329" s="76" t="s">
        <v>77</v>
      </c>
      <c r="B329" s="132">
        <v>0.35699999999999998</v>
      </c>
      <c r="C329" s="142">
        <v>0.33600000000000002</v>
      </c>
      <c r="D329" s="143">
        <v>1.6800000000000002</v>
      </c>
      <c r="E329" s="105">
        <v>0.28599999999999998</v>
      </c>
      <c r="F329" s="108">
        <v>0.59699999999999998</v>
      </c>
      <c r="G329" s="110">
        <v>2.9849999999999999</v>
      </c>
      <c r="H329" s="136">
        <v>0.46200000000000002</v>
      </c>
      <c r="I329" s="108">
        <v>0.64700000000000002</v>
      </c>
      <c r="J329" s="110">
        <v>3.2350000000000003</v>
      </c>
    </row>
    <row r="330" spans="1:10" ht="18.75" x14ac:dyDescent="0.3">
      <c r="A330" s="63" t="s">
        <v>3</v>
      </c>
      <c r="B330" s="134">
        <v>0.22900000000000001</v>
      </c>
      <c r="C330" s="144">
        <v>0.33700000000000002</v>
      </c>
      <c r="D330" s="143">
        <v>1.6850000000000001</v>
      </c>
      <c r="E330" s="105">
        <v>1.0429999999999999</v>
      </c>
      <c r="F330" s="108">
        <v>0.59799999999999998</v>
      </c>
      <c r="G330" s="110">
        <v>2.9899999999999998</v>
      </c>
      <c r="H330" s="136">
        <v>1.0429999999999999</v>
      </c>
      <c r="I330" s="108">
        <v>0.89700000000000002</v>
      </c>
      <c r="J330" s="110">
        <v>4.4850000000000003</v>
      </c>
    </row>
    <row r="331" spans="1:10" ht="18.75" x14ac:dyDescent="0.3">
      <c r="A331" s="57" t="s">
        <v>51</v>
      </c>
      <c r="B331" s="132">
        <v>0.04</v>
      </c>
      <c r="C331" s="142">
        <v>0.183</v>
      </c>
      <c r="D331" s="143">
        <v>0.91500000000000004</v>
      </c>
      <c r="E331" s="105">
        <v>0.17399999999999999</v>
      </c>
      <c r="F331" s="151">
        <v>0.61699999999999999</v>
      </c>
      <c r="G331" s="152">
        <v>3.085</v>
      </c>
      <c r="H331" s="136">
        <v>0.17399999999999999</v>
      </c>
      <c r="I331" s="108">
        <v>0.92300000000000004</v>
      </c>
      <c r="J331" s="110">
        <v>4.6150000000000002</v>
      </c>
    </row>
    <row r="332" spans="1:10" ht="18.75" x14ac:dyDescent="0.3">
      <c r="A332" s="57" t="s">
        <v>69</v>
      </c>
      <c r="B332" s="132">
        <v>0.17699999999999999</v>
      </c>
      <c r="C332" s="142">
        <v>0.371</v>
      </c>
      <c r="D332" s="143">
        <v>1.855</v>
      </c>
      <c r="E332" s="105">
        <v>0.48299999999999998</v>
      </c>
      <c r="F332" s="108">
        <v>0.63200000000000001</v>
      </c>
      <c r="G332" s="110">
        <v>3.16</v>
      </c>
      <c r="H332" s="136">
        <v>0.48299999999999998</v>
      </c>
      <c r="I332" s="108">
        <v>0.94799999999999995</v>
      </c>
      <c r="J332" s="110">
        <v>4.74</v>
      </c>
    </row>
    <row r="333" spans="1:10" ht="18.75" x14ac:dyDescent="0.3">
      <c r="A333" s="60" t="s">
        <v>99</v>
      </c>
      <c r="B333" s="133">
        <v>9.0999999999999998E-2</v>
      </c>
      <c r="C333" s="142">
        <v>0.38300000000000001</v>
      </c>
      <c r="D333" s="143">
        <v>1.915</v>
      </c>
      <c r="E333" s="105">
        <v>0.4</v>
      </c>
      <c r="F333" s="108">
        <v>0.64400000000000002</v>
      </c>
      <c r="G333" s="110">
        <v>3.22</v>
      </c>
      <c r="H333" s="136">
        <v>0.4</v>
      </c>
      <c r="I333" s="108">
        <v>0.96599999999999997</v>
      </c>
      <c r="J333" s="110">
        <v>4.83</v>
      </c>
    </row>
    <row r="334" spans="1:10" ht="18.75" x14ac:dyDescent="0.3">
      <c r="A334" s="57" t="s">
        <v>0</v>
      </c>
      <c r="B334" s="134">
        <v>8.8999999999999996E-2</v>
      </c>
      <c r="C334" s="144">
        <v>0.28999999999999998</v>
      </c>
      <c r="D334" s="143">
        <v>1.45</v>
      </c>
      <c r="E334" s="105">
        <v>0.2</v>
      </c>
      <c r="F334" s="151">
        <v>0.65</v>
      </c>
      <c r="G334" s="152">
        <v>3.25</v>
      </c>
      <c r="H334" s="136">
        <v>0.2</v>
      </c>
      <c r="I334" s="108">
        <v>0.97499999999999998</v>
      </c>
      <c r="J334" s="110">
        <v>4.875</v>
      </c>
    </row>
    <row r="335" spans="1:10" ht="18.75" x14ac:dyDescent="0.3">
      <c r="A335" s="60" t="s">
        <v>123</v>
      </c>
      <c r="B335" s="132">
        <v>0.14899999999999999</v>
      </c>
      <c r="C335" s="142">
        <v>0.44</v>
      </c>
      <c r="D335" s="143">
        <v>2.2000000000000002</v>
      </c>
      <c r="E335" s="105">
        <v>0.309</v>
      </c>
      <c r="F335" s="108">
        <v>0.70099999999999996</v>
      </c>
      <c r="G335" s="110">
        <v>3.5049999999999999</v>
      </c>
      <c r="H335" s="136">
        <v>0.309</v>
      </c>
      <c r="I335" s="108">
        <v>1.0514999999999999</v>
      </c>
      <c r="J335" s="110">
        <v>5.2574999999999994</v>
      </c>
    </row>
    <row r="336" spans="1:10" ht="18.75" x14ac:dyDescent="0.3">
      <c r="A336" s="60" t="s">
        <v>251</v>
      </c>
      <c r="B336" s="132">
        <v>0.10299999999999999</v>
      </c>
      <c r="C336" s="142">
        <v>0.36299999999999999</v>
      </c>
      <c r="D336" s="143">
        <v>1.82</v>
      </c>
      <c r="E336" s="105">
        <v>0.41099999999999998</v>
      </c>
      <c r="F336" s="151">
        <v>0.73099999999999998</v>
      </c>
      <c r="G336" s="152">
        <v>3.66</v>
      </c>
      <c r="H336" s="136">
        <v>0.41</v>
      </c>
      <c r="I336" s="108">
        <v>1.095</v>
      </c>
      <c r="J336" s="110">
        <v>5.4749999999999996</v>
      </c>
    </row>
    <row r="337" spans="1:10" ht="18.75" x14ac:dyDescent="0.3">
      <c r="A337" s="60" t="s">
        <v>70</v>
      </c>
      <c r="B337" s="132">
        <v>0.02</v>
      </c>
      <c r="C337" s="142">
        <v>7.6999999999999999E-2</v>
      </c>
      <c r="D337" s="143">
        <v>0.38500000000000001</v>
      </c>
      <c r="E337" s="105">
        <v>0.19700000000000001</v>
      </c>
      <c r="F337" s="151">
        <v>0.73399999999999999</v>
      </c>
      <c r="G337" s="152">
        <v>3.67</v>
      </c>
      <c r="H337" s="136">
        <v>0.19700000000000001</v>
      </c>
      <c r="I337" s="108">
        <v>1.101</v>
      </c>
      <c r="J337" s="110">
        <v>5.5049999999999999</v>
      </c>
    </row>
    <row r="338" spans="1:10" ht="18.75" x14ac:dyDescent="0.3">
      <c r="A338" s="60" t="s">
        <v>55</v>
      </c>
      <c r="B338" s="132">
        <v>0.16900000000000001</v>
      </c>
      <c r="C338" s="142">
        <v>0.52900000000000003</v>
      </c>
      <c r="D338" s="143">
        <v>2.645</v>
      </c>
      <c r="E338" s="105">
        <v>0.54</v>
      </c>
      <c r="F338" s="108">
        <v>0.79</v>
      </c>
      <c r="G338" s="110">
        <v>3.95</v>
      </c>
      <c r="H338" s="136">
        <v>0.54</v>
      </c>
      <c r="I338" s="108">
        <v>0.81</v>
      </c>
      <c r="J338" s="110">
        <v>4.0500000000000007</v>
      </c>
    </row>
    <row r="339" spans="1:10" ht="18.75" x14ac:dyDescent="0.3">
      <c r="A339" s="182" t="s">
        <v>329</v>
      </c>
      <c r="B339" s="132">
        <v>0.106</v>
      </c>
      <c r="C339" s="142">
        <v>1.1259999999999999</v>
      </c>
      <c r="D339" s="143">
        <v>5.629999999999999</v>
      </c>
      <c r="E339" s="105">
        <v>0.49399999999999999</v>
      </c>
      <c r="F339" s="151">
        <v>0.81699999999999995</v>
      </c>
      <c r="G339" s="152">
        <v>4.085</v>
      </c>
      <c r="H339" s="136">
        <v>0.49399999999999999</v>
      </c>
      <c r="I339" s="108">
        <v>1.226</v>
      </c>
      <c r="J339" s="110">
        <v>6.13</v>
      </c>
    </row>
    <row r="340" spans="1:10" ht="18.75" x14ac:dyDescent="0.3">
      <c r="A340" s="277" t="s">
        <v>72</v>
      </c>
      <c r="B340" s="132">
        <v>0.106</v>
      </c>
      <c r="C340" s="142">
        <v>0.61699999999999999</v>
      </c>
      <c r="D340" s="143">
        <v>3.085</v>
      </c>
      <c r="E340" s="105">
        <v>0.52300000000000002</v>
      </c>
      <c r="F340" s="108">
        <v>0.878</v>
      </c>
      <c r="G340" s="110">
        <v>4.3899999999999997</v>
      </c>
      <c r="H340" s="136">
        <v>0.52300000000000002</v>
      </c>
      <c r="I340" s="108">
        <v>1.3169999999999999</v>
      </c>
      <c r="J340" s="110">
        <v>6.585</v>
      </c>
    </row>
    <row r="341" spans="1:10" ht="18.75" x14ac:dyDescent="0.3">
      <c r="A341" s="63" t="s">
        <v>75</v>
      </c>
      <c r="B341" s="132">
        <v>0.16</v>
      </c>
      <c r="C341" s="142">
        <v>0.68899999999999995</v>
      </c>
      <c r="D341" s="143">
        <v>3.4449999999999998</v>
      </c>
      <c r="E341" s="105">
        <v>0.217</v>
      </c>
      <c r="F341" s="108">
        <v>0.95</v>
      </c>
      <c r="G341" s="110">
        <v>4.75</v>
      </c>
      <c r="H341" s="136">
        <v>0.217</v>
      </c>
      <c r="I341" s="108">
        <v>1.425</v>
      </c>
      <c r="J341" s="110">
        <v>7.125</v>
      </c>
    </row>
    <row r="342" spans="1:10" ht="18.75" x14ac:dyDescent="0.3">
      <c r="A342" s="58" t="s">
        <v>248</v>
      </c>
      <c r="B342" s="132">
        <v>0.157</v>
      </c>
      <c r="C342" s="142">
        <v>0.126</v>
      </c>
      <c r="D342" s="143">
        <v>0.63</v>
      </c>
      <c r="E342" s="105">
        <v>4.5999999999999999E-2</v>
      </c>
      <c r="F342" s="151">
        <v>0.99399999999999999</v>
      </c>
      <c r="G342" s="152">
        <v>4.97</v>
      </c>
      <c r="H342" s="136">
        <v>0.83299999999999996</v>
      </c>
      <c r="I342" s="108">
        <v>1.01</v>
      </c>
      <c r="J342" s="110">
        <v>5.05</v>
      </c>
    </row>
    <row r="343" spans="1:10" ht="18.75" x14ac:dyDescent="0.3">
      <c r="A343" s="60" t="s">
        <v>127</v>
      </c>
      <c r="B343" s="132">
        <v>0.111</v>
      </c>
      <c r="C343" s="142">
        <v>0.254</v>
      </c>
      <c r="D343" s="143">
        <v>1.27</v>
      </c>
      <c r="E343" s="105">
        <v>0.56299999999999994</v>
      </c>
      <c r="F343" s="151">
        <v>1.0169999999999999</v>
      </c>
      <c r="G343" s="152">
        <v>5.0849999999999991</v>
      </c>
      <c r="H343" s="136">
        <v>0.56299999999999994</v>
      </c>
      <c r="I343" s="108">
        <v>1.5254999999999999</v>
      </c>
      <c r="J343" s="110">
        <v>7.6274999999999995</v>
      </c>
    </row>
    <row r="344" spans="1:10" ht="18.75" x14ac:dyDescent="0.3">
      <c r="A344" s="77" t="s">
        <v>35</v>
      </c>
      <c r="B344" s="132">
        <v>0.22</v>
      </c>
      <c r="C344" s="142">
        <v>0.38300000000000001</v>
      </c>
      <c r="D344" s="143">
        <v>1.915</v>
      </c>
      <c r="E344" s="105">
        <v>0.249</v>
      </c>
      <c r="F344" s="151">
        <v>1.036</v>
      </c>
      <c r="G344" s="152">
        <v>5.18</v>
      </c>
      <c r="H344" s="136">
        <v>0.249</v>
      </c>
      <c r="I344" s="108">
        <v>1.1200000000000001</v>
      </c>
      <c r="J344" s="110">
        <v>5.6000000000000005</v>
      </c>
    </row>
    <row r="345" spans="1:10" ht="18.75" x14ac:dyDescent="0.3">
      <c r="A345" s="278" t="s">
        <v>52</v>
      </c>
      <c r="B345" s="132">
        <v>8.8999999999999996E-2</v>
      </c>
      <c r="C345" s="142">
        <v>0.78</v>
      </c>
      <c r="D345" s="143">
        <v>3.9000000000000004</v>
      </c>
      <c r="E345" s="148">
        <v>0.63700000000000001</v>
      </c>
      <c r="F345" s="108">
        <v>1.0409999999999999</v>
      </c>
      <c r="G345" s="110">
        <v>5.2050000000000001</v>
      </c>
      <c r="H345" s="136">
        <v>0.63700000000000001</v>
      </c>
      <c r="I345" s="108">
        <v>1.5615000000000001</v>
      </c>
      <c r="J345" s="110">
        <v>7.807500000000001</v>
      </c>
    </row>
    <row r="346" spans="1:10" ht="18.75" x14ac:dyDescent="0.3">
      <c r="A346" s="63" t="s">
        <v>96</v>
      </c>
      <c r="B346" s="132">
        <v>0.151</v>
      </c>
      <c r="C346" s="142">
        <v>0.91100000000000003</v>
      </c>
      <c r="D346" s="143">
        <v>4.5549999999999997</v>
      </c>
      <c r="E346" s="148">
        <v>0.76800000000000002</v>
      </c>
      <c r="F346" s="108">
        <v>1.1719999999999999</v>
      </c>
      <c r="G346" s="110">
        <v>5.8599999999999994</v>
      </c>
      <c r="H346" s="136">
        <v>0.76800000000000002</v>
      </c>
      <c r="I346" s="108">
        <v>1.758</v>
      </c>
      <c r="J346" s="110">
        <v>8.7899999999999991</v>
      </c>
    </row>
    <row r="347" spans="1:10" ht="18.75" x14ac:dyDescent="0.3">
      <c r="A347" s="63" t="s">
        <v>74</v>
      </c>
      <c r="B347" s="132">
        <v>7.9000000000000001E-2</v>
      </c>
      <c r="C347" s="142">
        <v>0.95</v>
      </c>
      <c r="D347" s="143">
        <v>4.75</v>
      </c>
      <c r="E347" s="148">
        <v>0.80700000000000005</v>
      </c>
      <c r="F347" s="108">
        <v>1.2110000000000001</v>
      </c>
      <c r="G347" s="110">
        <v>6.0550000000000006</v>
      </c>
      <c r="H347" s="136">
        <v>0.80700000000000005</v>
      </c>
      <c r="I347" s="108">
        <v>1.8160000000000001</v>
      </c>
      <c r="J347" s="110">
        <v>9.08</v>
      </c>
    </row>
    <row r="348" spans="1:10" ht="18.75" x14ac:dyDescent="0.3">
      <c r="A348" s="278" t="s">
        <v>6</v>
      </c>
      <c r="B348" s="135">
        <v>0.27600000000000002</v>
      </c>
      <c r="C348" s="144">
        <v>0.98899999999999999</v>
      </c>
      <c r="D348" s="143">
        <v>4.9450000000000003</v>
      </c>
      <c r="E348" s="148">
        <v>0.84599999999999997</v>
      </c>
      <c r="F348" s="108">
        <v>1.25</v>
      </c>
      <c r="G348" s="110">
        <v>6.25</v>
      </c>
      <c r="H348" s="136">
        <v>0.84599999999999997</v>
      </c>
      <c r="I348" s="108">
        <v>1.875</v>
      </c>
      <c r="J348" s="110">
        <v>9.375</v>
      </c>
    </row>
    <row r="349" spans="1:10" ht="18.75" x14ac:dyDescent="0.3">
      <c r="A349" s="277" t="s">
        <v>7</v>
      </c>
      <c r="B349" s="135">
        <v>0.377</v>
      </c>
      <c r="C349" s="144">
        <v>1.077</v>
      </c>
      <c r="D349" s="143">
        <v>5.3849999999999998</v>
      </c>
      <c r="E349" s="148">
        <v>0.93400000000000005</v>
      </c>
      <c r="F349" s="108">
        <v>1.3380000000000001</v>
      </c>
      <c r="G349" s="110">
        <v>6.69</v>
      </c>
      <c r="H349" s="136">
        <v>0.93400000000000005</v>
      </c>
      <c r="I349" s="108">
        <v>2.0070000000000001</v>
      </c>
      <c r="J349" s="110">
        <v>10.035</v>
      </c>
    </row>
    <row r="350" spans="1:10" ht="19.5" thickBot="1" x14ac:dyDescent="0.35">
      <c r="A350" s="182" t="s">
        <v>103</v>
      </c>
      <c r="B350" s="133">
        <v>0.24299999999999999</v>
      </c>
      <c r="C350" s="142">
        <v>0.96299999999999997</v>
      </c>
      <c r="D350" s="143">
        <v>4.8149999999999995</v>
      </c>
      <c r="E350" s="105">
        <v>0.88200000000000001</v>
      </c>
      <c r="F350" s="205">
        <v>1.64</v>
      </c>
      <c r="G350" s="206">
        <v>8.1999999999999993</v>
      </c>
      <c r="H350" s="136">
        <v>0.88200000000000001</v>
      </c>
      <c r="I350" s="108">
        <v>2.46</v>
      </c>
      <c r="J350" s="110">
        <v>12.3</v>
      </c>
    </row>
    <row r="351" spans="1:10" ht="18.75" x14ac:dyDescent="0.3">
      <c r="A351" s="182" t="s">
        <v>104</v>
      </c>
      <c r="B351" s="133">
        <v>9.7000000000000003E-2</v>
      </c>
      <c r="C351" s="142">
        <v>0.98899999999999999</v>
      </c>
      <c r="D351" s="143">
        <v>4.9450000000000003</v>
      </c>
      <c r="E351" s="105">
        <v>0.57999999999999996</v>
      </c>
      <c r="F351" s="204">
        <v>1.651</v>
      </c>
      <c r="G351" s="181">
        <v>8.2550000000000008</v>
      </c>
      <c r="H351" s="136">
        <v>0.57999999999999996</v>
      </c>
      <c r="I351" s="108">
        <v>2.4765000000000001</v>
      </c>
      <c r="J351" s="110">
        <v>12.3825</v>
      </c>
    </row>
    <row r="352" spans="1:10" ht="18.75" x14ac:dyDescent="0.3">
      <c r="A352" s="180" t="s">
        <v>33</v>
      </c>
      <c r="B352" s="188">
        <v>0.1086</v>
      </c>
      <c r="C352" s="142">
        <v>0.20799999999999999</v>
      </c>
      <c r="D352" s="143">
        <v>1.04</v>
      </c>
      <c r="E352" s="161"/>
      <c r="F352" s="192"/>
      <c r="G352" s="183"/>
      <c r="H352" s="166"/>
      <c r="I352" s="169"/>
      <c r="J352" s="215"/>
    </row>
    <row r="353" spans="1:10" ht="18.75" x14ac:dyDescent="0.3">
      <c r="A353" s="180"/>
      <c r="B353" s="188"/>
      <c r="C353" s="142"/>
      <c r="D353" s="143"/>
      <c r="E353" s="161"/>
      <c r="F353" s="192"/>
      <c r="G353" s="183"/>
      <c r="H353" s="166"/>
      <c r="I353" s="169"/>
      <c r="J353" s="215"/>
    </row>
    <row r="354" spans="1:10" ht="18.75" x14ac:dyDescent="0.3">
      <c r="A354" s="180"/>
      <c r="B354" s="188"/>
      <c r="C354" s="142"/>
      <c r="D354" s="143"/>
      <c r="E354" s="161"/>
      <c r="F354" s="192"/>
      <c r="G354" s="183"/>
      <c r="H354" s="166"/>
      <c r="I354" s="169"/>
      <c r="J354" s="215"/>
    </row>
    <row r="355" spans="1:10" ht="18.75" x14ac:dyDescent="0.3">
      <c r="A355" s="98" t="s">
        <v>92</v>
      </c>
      <c r="B355" s="159">
        <v>0.72299999999999998</v>
      </c>
      <c r="C355" s="108"/>
      <c r="D355" s="110"/>
      <c r="E355" s="148"/>
      <c r="F355" s="108"/>
      <c r="G355" s="170"/>
      <c r="H355" s="136"/>
      <c r="I355" s="108"/>
      <c r="J355" s="110"/>
    </row>
    <row r="356" spans="1:10" ht="19.5" thickBot="1" x14ac:dyDescent="0.35">
      <c r="A356" s="77" t="s">
        <v>78</v>
      </c>
      <c r="B356" s="132">
        <v>0.74</v>
      </c>
      <c r="C356" s="108"/>
      <c r="D356" s="110"/>
      <c r="E356" s="148"/>
      <c r="F356" s="137"/>
      <c r="G356" s="172"/>
      <c r="H356" s="136"/>
      <c r="I356" s="108"/>
      <c r="J356" s="110"/>
    </row>
    <row r="357" spans="1:10" ht="18.75" x14ac:dyDescent="0.3">
      <c r="A357" s="66" t="s">
        <v>76</v>
      </c>
      <c r="B357" s="132">
        <v>0.90300000000000002</v>
      </c>
      <c r="C357" s="108"/>
      <c r="D357" s="110"/>
      <c r="E357" s="148"/>
      <c r="F357" s="108"/>
      <c r="G357" s="157"/>
      <c r="H357" s="136"/>
      <c r="I357" s="108"/>
      <c r="J357" s="110"/>
    </row>
    <row r="358" spans="1:10" ht="19.5" thickBot="1" x14ac:dyDescent="0.35">
      <c r="A358" s="54" t="s">
        <v>39</v>
      </c>
      <c r="B358" s="154">
        <f>AVERAGE(B291:B352)</f>
        <v>9.8825806451612916E-2</v>
      </c>
      <c r="C358" s="158">
        <f>AVERAGE(C291:C352)</f>
        <v>0.28706290322580635</v>
      </c>
      <c r="D358" s="158">
        <f>AVERAGE(D291:D352)</f>
        <v>1.4313306451612906</v>
      </c>
      <c r="E358" s="162">
        <f>AVERAGE(E291:E352)</f>
        <v>0.24780327868852464</v>
      </c>
      <c r="F358" s="158">
        <f>AVERAGE(F291:F356)</f>
        <v>0.55200000000000005</v>
      </c>
      <c r="G358" s="158">
        <f>AVERAGE(G291:G351)</f>
        <v>2.7600819672131141</v>
      </c>
      <c r="H358" s="167">
        <f>AVERAGE(H291:H356)</f>
        <v>0.3230163934426229</v>
      </c>
      <c r="I358" s="171">
        <f>AVERAGE(I291:I356)</f>
        <v>0.78800000000000003</v>
      </c>
      <c r="J358" s="171">
        <f>AVERAGE(J291:J356)</f>
        <v>3.9400819672131151</v>
      </c>
    </row>
    <row r="359" spans="1:10" ht="18.75" x14ac:dyDescent="0.3">
      <c r="A359" s="51"/>
      <c r="B359" s="50"/>
      <c r="C359" s="53"/>
      <c r="D359" s="50"/>
      <c r="E359" s="53"/>
      <c r="F359" s="50"/>
      <c r="G359" s="51"/>
      <c r="H359"/>
    </row>
    <row r="360" spans="1:10" ht="18.75" x14ac:dyDescent="0.3">
      <c r="A360" s="78" t="s">
        <v>106</v>
      </c>
      <c r="B360" s="315" t="s">
        <v>107</v>
      </c>
      <c r="C360" s="316"/>
      <c r="D360" s="316"/>
      <c r="E360" s="316"/>
      <c r="F360" s="317"/>
      <c r="G360" s="318"/>
      <c r="H360"/>
    </row>
    <row r="361" spans="1:10" ht="19.5" thickBot="1" x14ac:dyDescent="0.35">
      <c r="A361" s="79" t="s">
        <v>108</v>
      </c>
      <c r="B361" s="80" t="s">
        <v>109</v>
      </c>
      <c r="C361" s="81"/>
      <c r="D361" s="81"/>
      <c r="E361" s="81"/>
      <c r="F361" s="81"/>
      <c r="G361" s="82"/>
      <c r="H361"/>
    </row>
    <row r="362" spans="1:10" ht="19.5" thickBot="1" x14ac:dyDescent="0.35">
      <c r="A362" s="51"/>
      <c r="B362" s="50"/>
      <c r="C362" s="53"/>
      <c r="D362" s="50"/>
      <c r="E362" s="53"/>
      <c r="F362" s="50"/>
      <c r="G362" s="51"/>
      <c r="H362" s="47"/>
      <c r="I362" s="47"/>
    </row>
    <row r="363" spans="1:10" ht="19.5" thickBot="1" x14ac:dyDescent="0.35">
      <c r="A363" s="51"/>
      <c r="B363" s="338" t="s">
        <v>278</v>
      </c>
      <c r="C363" s="339"/>
      <c r="D363" s="340" t="s">
        <v>282</v>
      </c>
      <c r="E363" s="341"/>
      <c r="F363" s="338" t="s">
        <v>283</v>
      </c>
      <c r="G363" s="339"/>
      <c r="H363" s="47"/>
      <c r="I363" s="47"/>
    </row>
    <row r="364" spans="1:10" ht="18.75" x14ac:dyDescent="0.3">
      <c r="A364" s="69" t="s">
        <v>132</v>
      </c>
      <c r="B364" s="218" t="s">
        <v>290</v>
      </c>
      <c r="C364" s="217" t="s">
        <v>295</v>
      </c>
      <c r="D364" s="218" t="s">
        <v>290</v>
      </c>
      <c r="E364" s="217" t="s">
        <v>296</v>
      </c>
      <c r="F364" s="218" t="s">
        <v>290</v>
      </c>
      <c r="G364" s="217" t="s">
        <v>297</v>
      </c>
      <c r="H364" s="47"/>
      <c r="I364" s="47"/>
    </row>
    <row r="365" spans="1:10" ht="18.75" x14ac:dyDescent="0.3">
      <c r="A365" s="51" t="s">
        <v>134</v>
      </c>
      <c r="B365" s="219" t="s">
        <v>291</v>
      </c>
      <c r="C365" s="216">
        <v>0.10100000000000001</v>
      </c>
      <c r="D365" s="219" t="s">
        <v>291</v>
      </c>
      <c r="E365" s="216">
        <v>1.48</v>
      </c>
      <c r="F365" s="219" t="s">
        <v>291</v>
      </c>
      <c r="G365" s="216">
        <v>0.25700000000000001</v>
      </c>
      <c r="H365" s="47"/>
      <c r="I365" s="47"/>
    </row>
    <row r="366" spans="1:10" ht="18.75" x14ac:dyDescent="0.3">
      <c r="A366" s="68" t="s">
        <v>133</v>
      </c>
      <c r="B366" s="219" t="s">
        <v>292</v>
      </c>
      <c r="C366" s="216">
        <v>0.13</v>
      </c>
      <c r="D366" s="219" t="s">
        <v>292</v>
      </c>
      <c r="E366" s="216">
        <v>2.4900000000000002</v>
      </c>
      <c r="F366" s="219" t="s">
        <v>292</v>
      </c>
      <c r="G366" s="216">
        <v>0.46</v>
      </c>
      <c r="H366" s="47"/>
      <c r="I366" s="47"/>
    </row>
    <row r="367" spans="1:10" ht="18.75" x14ac:dyDescent="0.3">
      <c r="A367" s="68" t="s">
        <v>82</v>
      </c>
      <c r="B367" s="219" t="s">
        <v>293</v>
      </c>
      <c r="C367" s="216">
        <v>0.13</v>
      </c>
      <c r="D367" s="219" t="s">
        <v>293</v>
      </c>
      <c r="E367" s="216">
        <v>0.59</v>
      </c>
      <c r="F367" s="219" t="s">
        <v>293</v>
      </c>
      <c r="G367" s="216">
        <v>0.08</v>
      </c>
      <c r="H367" s="47"/>
      <c r="I367" s="47"/>
    </row>
    <row r="368" spans="1:10" ht="18.75" x14ac:dyDescent="0.3">
      <c r="A368" s="51"/>
      <c r="B368" s="219" t="s">
        <v>294</v>
      </c>
      <c r="C368" s="216">
        <v>0.03</v>
      </c>
      <c r="D368" s="219" t="s">
        <v>294</v>
      </c>
      <c r="E368" s="216">
        <v>0.32</v>
      </c>
      <c r="F368" s="219" t="s">
        <v>294</v>
      </c>
      <c r="G368" s="216">
        <v>0.03</v>
      </c>
      <c r="H368" s="47"/>
      <c r="I368" s="47"/>
    </row>
    <row r="369" spans="1:9" ht="19.5" thickBot="1" x14ac:dyDescent="0.35">
      <c r="A369" s="52" t="s">
        <v>83</v>
      </c>
      <c r="B369" s="220"/>
      <c r="C369" s="221"/>
      <c r="D369" s="220"/>
      <c r="E369" s="221"/>
      <c r="F369" s="220"/>
      <c r="G369" s="221"/>
      <c r="H369" s="47"/>
      <c r="I369" s="47"/>
    </row>
    <row r="370" spans="1:9" ht="19.5" thickBot="1" x14ac:dyDescent="0.35">
      <c r="A370" s="51" t="s">
        <v>135</v>
      </c>
      <c r="B370" s="50"/>
      <c r="C370" s="53"/>
      <c r="D370" s="50"/>
      <c r="E370" s="53"/>
      <c r="F370" s="50"/>
      <c r="G370" s="51"/>
      <c r="H370" s="47"/>
      <c r="I370" s="47"/>
    </row>
    <row r="371" spans="1:9" ht="19.5" thickBot="1" x14ac:dyDescent="0.35">
      <c r="A371" s="51" t="s">
        <v>136</v>
      </c>
      <c r="B371" s="342" t="s">
        <v>84</v>
      </c>
      <c r="C371" s="343"/>
      <c r="D371" s="344" t="s">
        <v>88</v>
      </c>
      <c r="E371" s="345"/>
      <c r="F371" s="346" t="s">
        <v>90</v>
      </c>
      <c r="G371" s="347"/>
      <c r="H371" s="47"/>
      <c r="I371" s="47"/>
    </row>
    <row r="372" spans="1:9" ht="18.75" x14ac:dyDescent="0.3">
      <c r="A372" s="52" t="s">
        <v>137</v>
      </c>
      <c r="B372" s="218" t="s">
        <v>290</v>
      </c>
      <c r="C372" s="217" t="s">
        <v>295</v>
      </c>
      <c r="D372" s="218" t="s">
        <v>290</v>
      </c>
      <c r="E372" s="217" t="s">
        <v>296</v>
      </c>
      <c r="F372" s="218" t="s">
        <v>290</v>
      </c>
      <c r="G372" s="217" t="s">
        <v>297</v>
      </c>
      <c r="H372" s="47"/>
      <c r="I372" s="47"/>
    </row>
    <row r="373" spans="1:9" ht="18.75" x14ac:dyDescent="0.3">
      <c r="A373" s="51"/>
      <c r="B373" s="219" t="s">
        <v>291</v>
      </c>
      <c r="C373" s="216">
        <v>2.83</v>
      </c>
      <c r="D373" s="219" t="s">
        <v>291</v>
      </c>
      <c r="E373" s="216">
        <v>0.33</v>
      </c>
      <c r="F373" s="219" t="s">
        <v>291</v>
      </c>
      <c r="G373" s="216">
        <v>4.05</v>
      </c>
      <c r="H373" s="47"/>
      <c r="I373" s="47"/>
    </row>
    <row r="374" spans="1:9" ht="18.75" x14ac:dyDescent="0.3">
      <c r="A374" s="52" t="s">
        <v>84</v>
      </c>
      <c r="B374" s="219" t="s">
        <v>292</v>
      </c>
      <c r="C374" s="216">
        <v>4.03</v>
      </c>
      <c r="D374" s="219" t="s">
        <v>292</v>
      </c>
      <c r="E374" s="216">
        <v>0.49</v>
      </c>
      <c r="F374" s="219" t="s">
        <v>292</v>
      </c>
      <c r="G374" s="216">
        <v>5.95</v>
      </c>
      <c r="H374" s="47"/>
      <c r="I374" s="47"/>
    </row>
    <row r="375" spans="1:9" ht="18.75" x14ac:dyDescent="0.3">
      <c r="A375" s="51" t="s">
        <v>139</v>
      </c>
      <c r="B375" s="219" t="s">
        <v>293</v>
      </c>
      <c r="C375" s="216">
        <v>2.2999999999999998</v>
      </c>
      <c r="D375" s="219" t="s">
        <v>293</v>
      </c>
      <c r="E375" s="216">
        <v>0.2</v>
      </c>
      <c r="F375" s="219" t="s">
        <v>293</v>
      </c>
      <c r="G375" s="216">
        <v>2.4700000000000002</v>
      </c>
      <c r="H375" s="47"/>
      <c r="I375" s="47"/>
    </row>
    <row r="376" spans="1:9" ht="18.75" x14ac:dyDescent="0.3">
      <c r="A376" s="51" t="s">
        <v>138</v>
      </c>
      <c r="B376" s="219" t="s">
        <v>294</v>
      </c>
      <c r="C376" s="216">
        <v>1.19</v>
      </c>
      <c r="D376" s="219" t="s">
        <v>294</v>
      </c>
      <c r="E376" s="216">
        <v>0.05</v>
      </c>
      <c r="F376" s="219" t="s">
        <v>294</v>
      </c>
      <c r="G376" s="216">
        <v>1.91</v>
      </c>
      <c r="H376" s="47"/>
      <c r="I376" s="47"/>
    </row>
    <row r="377" spans="1:9" ht="19.5" thickBot="1" x14ac:dyDescent="0.35">
      <c r="A377" s="52" t="s">
        <v>140</v>
      </c>
      <c r="B377" s="220"/>
      <c r="C377" s="221"/>
      <c r="D377" s="220"/>
      <c r="E377" s="221"/>
      <c r="F377" s="220"/>
      <c r="G377" s="221"/>
      <c r="H377" s="47"/>
      <c r="I377" s="47"/>
    </row>
    <row r="378" spans="1:9" ht="18.75" x14ac:dyDescent="0.3">
      <c r="A378" s="51"/>
      <c r="B378" s="50"/>
      <c r="C378" s="53"/>
      <c r="D378" s="50"/>
      <c r="E378" s="53"/>
      <c r="F378" s="50"/>
      <c r="G378" s="51"/>
      <c r="H378" s="47"/>
      <c r="I378" s="47"/>
    </row>
    <row r="379" spans="1:9" ht="18.75" x14ac:dyDescent="0.3">
      <c r="A379" s="51"/>
      <c r="B379" s="50"/>
      <c r="C379" s="53"/>
      <c r="D379" s="50"/>
      <c r="E379" s="53"/>
      <c r="F379" s="50"/>
      <c r="G379" s="51"/>
      <c r="H379" s="47"/>
      <c r="I379" s="47"/>
    </row>
    <row r="380" spans="1:9" ht="18.75" x14ac:dyDescent="0.3">
      <c r="A380" s="52" t="s">
        <v>88</v>
      </c>
      <c r="B380" s="50"/>
      <c r="C380" s="53"/>
      <c r="D380" s="50"/>
      <c r="E380" s="53"/>
      <c r="F380" s="50"/>
      <c r="G380" s="51"/>
      <c r="H380" s="47"/>
      <c r="I380" s="47"/>
    </row>
    <row r="381" spans="1:9" ht="18.75" x14ac:dyDescent="0.3">
      <c r="A381" s="51" t="s">
        <v>141</v>
      </c>
      <c r="B381" s="50"/>
      <c r="C381" s="53"/>
      <c r="D381" s="50"/>
      <c r="E381" s="53"/>
      <c r="F381" s="50"/>
      <c r="G381" s="51"/>
      <c r="H381" s="47"/>
      <c r="I381" s="47"/>
    </row>
    <row r="382" spans="1:9" ht="18.75" x14ac:dyDescent="0.3">
      <c r="A382" s="51" t="s">
        <v>142</v>
      </c>
      <c r="B382" s="50"/>
      <c r="C382" s="53"/>
      <c r="D382" s="50"/>
      <c r="E382" s="53"/>
      <c r="F382" s="50"/>
      <c r="G382" s="51"/>
      <c r="H382" s="47"/>
      <c r="I382" s="47"/>
    </row>
    <row r="383" spans="1:9" ht="18.75" x14ac:dyDescent="0.3">
      <c r="A383" s="52" t="s">
        <v>143</v>
      </c>
      <c r="B383" s="50"/>
      <c r="C383" s="53"/>
      <c r="D383" s="50"/>
      <c r="E383" s="53"/>
      <c r="F383" s="50"/>
      <c r="G383" s="51"/>
      <c r="H383" s="47"/>
      <c r="I383" s="47"/>
    </row>
    <row r="384" spans="1:9" ht="18.75" x14ac:dyDescent="0.3">
      <c r="A384" s="51"/>
      <c r="B384" s="50"/>
      <c r="C384" s="53"/>
      <c r="D384" s="50"/>
      <c r="E384" s="53"/>
      <c r="F384" s="50"/>
      <c r="G384" s="51"/>
      <c r="H384" s="47"/>
      <c r="I384" s="47"/>
    </row>
    <row r="385" spans="1:9" ht="18.75" x14ac:dyDescent="0.3">
      <c r="A385" s="67" t="s">
        <v>85</v>
      </c>
      <c r="B385" s="50"/>
      <c r="C385" s="53"/>
      <c r="D385" s="50"/>
      <c r="E385" s="53"/>
      <c r="F385" s="50"/>
      <c r="G385" s="51"/>
      <c r="H385" s="47"/>
      <c r="I385" s="47"/>
    </row>
    <row r="386" spans="1:9" ht="18.75" x14ac:dyDescent="0.3">
      <c r="A386" s="71" t="s">
        <v>91</v>
      </c>
      <c r="B386" s="50"/>
      <c r="C386" s="53"/>
      <c r="D386" s="50"/>
      <c r="E386" s="53"/>
      <c r="F386" s="50"/>
      <c r="G386" s="51"/>
      <c r="H386" s="47"/>
      <c r="I386" s="47"/>
    </row>
    <row r="387" spans="1:9" ht="18.75" x14ac:dyDescent="0.3">
      <c r="A387" s="51"/>
      <c r="B387" s="50"/>
      <c r="C387" s="53"/>
      <c r="D387" s="50"/>
      <c r="E387" s="53"/>
      <c r="F387" s="50"/>
      <c r="G387" s="51"/>
      <c r="H387" s="47"/>
      <c r="I387" s="47"/>
    </row>
    <row r="388" spans="1:9" ht="18.75" x14ac:dyDescent="0.3">
      <c r="A388" s="70" t="s">
        <v>144</v>
      </c>
      <c r="B388" s="50"/>
      <c r="C388" s="53"/>
      <c r="D388" s="50"/>
      <c r="E388" s="53"/>
      <c r="F388" s="50"/>
      <c r="G388" s="51"/>
      <c r="H388" s="47"/>
      <c r="I388" s="47"/>
    </row>
    <row r="389" spans="1:9" ht="18.75" x14ac:dyDescent="0.3">
      <c r="A389" s="51"/>
      <c r="B389" s="50"/>
      <c r="C389" s="53"/>
      <c r="D389" s="50"/>
      <c r="E389" s="53"/>
      <c r="F389" s="50"/>
      <c r="G389" s="51"/>
      <c r="H389" s="47"/>
      <c r="I389" s="47"/>
    </row>
    <row r="390" spans="1:9" ht="18.75" x14ac:dyDescent="0.3">
      <c r="A390" s="51" t="s">
        <v>145</v>
      </c>
      <c r="B390" s="50"/>
      <c r="C390" s="53"/>
      <c r="D390" s="50"/>
      <c r="E390" s="53"/>
      <c r="F390" s="50"/>
      <c r="G390" s="51"/>
      <c r="H390" s="47"/>
      <c r="I390" s="47"/>
    </row>
    <row r="391" spans="1:9" ht="18.75" x14ac:dyDescent="0.3">
      <c r="A391" s="51" t="s">
        <v>146</v>
      </c>
      <c r="B391" s="50"/>
      <c r="C391" s="53"/>
      <c r="D391" s="50"/>
      <c r="E391" s="53"/>
      <c r="F391" s="50"/>
      <c r="G391" s="51"/>
      <c r="H391" s="47"/>
      <c r="I391" s="47"/>
    </row>
    <row r="392" spans="1:9" ht="18.75" x14ac:dyDescent="0.3">
      <c r="A392" s="51" t="s">
        <v>147</v>
      </c>
      <c r="B392" s="50"/>
      <c r="C392" s="53"/>
      <c r="D392" s="50"/>
      <c r="E392" s="53"/>
      <c r="F392" s="50"/>
      <c r="G392" s="51"/>
      <c r="H392" s="47"/>
      <c r="I392" s="47"/>
    </row>
    <row r="393" spans="1:9" ht="18.75" x14ac:dyDescent="0.3">
      <c r="A393" s="51"/>
      <c r="B393" s="50"/>
      <c r="C393" s="53"/>
      <c r="D393" s="50"/>
      <c r="E393" s="53"/>
      <c r="F393" s="50"/>
      <c r="G393" s="51"/>
      <c r="H393" s="47"/>
      <c r="I393" s="47"/>
    </row>
    <row r="394" spans="1:9" ht="18.75" x14ac:dyDescent="0.3">
      <c r="A394" s="52" t="s">
        <v>83</v>
      </c>
      <c r="B394" s="50"/>
      <c r="C394" s="53"/>
      <c r="D394" s="50"/>
      <c r="E394" s="53"/>
      <c r="F394" s="50"/>
      <c r="G394" s="51"/>
      <c r="H394" s="47"/>
      <c r="I394" s="47"/>
    </row>
    <row r="395" spans="1:9" ht="18.75" x14ac:dyDescent="0.3">
      <c r="A395" s="51" t="s">
        <v>148</v>
      </c>
      <c r="B395" s="50"/>
      <c r="C395" s="53"/>
      <c r="D395" s="50"/>
      <c r="E395" s="53"/>
      <c r="F395" s="50"/>
      <c r="G395" s="51"/>
      <c r="H395" s="47"/>
      <c r="I395" s="47"/>
    </row>
    <row r="396" spans="1:9" ht="18.75" x14ac:dyDescent="0.3">
      <c r="A396" s="51" t="s">
        <v>149</v>
      </c>
      <c r="B396" s="50"/>
      <c r="C396" s="53"/>
      <c r="D396" s="50"/>
      <c r="E396" s="53"/>
      <c r="F396" s="50"/>
      <c r="G396" s="51"/>
      <c r="H396" s="47"/>
      <c r="I396" s="47"/>
    </row>
    <row r="397" spans="1:9" ht="18.75" x14ac:dyDescent="0.3">
      <c r="A397" s="52" t="s">
        <v>89</v>
      </c>
      <c r="B397" s="50"/>
      <c r="C397" s="53"/>
      <c r="D397" s="50"/>
      <c r="E397" s="53"/>
      <c r="F397" s="50"/>
      <c r="G397" s="51"/>
      <c r="H397" s="47"/>
      <c r="I397" s="47"/>
    </row>
    <row r="398" spans="1:9" ht="18.75" x14ac:dyDescent="0.3">
      <c r="A398" s="51"/>
      <c r="B398" s="50"/>
      <c r="C398" s="53"/>
      <c r="D398" s="50"/>
      <c r="E398" s="53"/>
      <c r="F398" s="50"/>
      <c r="G398" s="51"/>
      <c r="H398" s="47"/>
      <c r="I398" s="47"/>
    </row>
    <row r="399" spans="1:9" ht="18.75" x14ac:dyDescent="0.3">
      <c r="A399" s="52" t="s">
        <v>84</v>
      </c>
      <c r="B399" s="50"/>
      <c r="C399" s="53"/>
      <c r="D399" s="50"/>
      <c r="E399" s="53"/>
      <c r="F399" s="50"/>
      <c r="G399" s="51"/>
      <c r="H399" s="47"/>
      <c r="I399" s="47"/>
    </row>
    <row r="400" spans="1:9" ht="18.75" x14ac:dyDescent="0.3">
      <c r="A400" s="51" t="s">
        <v>150</v>
      </c>
      <c r="B400" s="50"/>
      <c r="C400" s="53"/>
      <c r="D400" s="50"/>
      <c r="E400" s="53"/>
      <c r="F400" s="50"/>
      <c r="G400" s="51"/>
      <c r="H400" s="47"/>
      <c r="I400" s="47"/>
    </row>
    <row r="401" spans="1:9" ht="18.75" x14ac:dyDescent="0.3">
      <c r="A401" s="51" t="s">
        <v>151</v>
      </c>
      <c r="B401" s="50"/>
      <c r="C401" s="53"/>
      <c r="D401" s="50"/>
      <c r="E401" s="53"/>
      <c r="F401" s="50"/>
      <c r="G401" s="51"/>
      <c r="H401" s="47"/>
      <c r="I401" s="47"/>
    </row>
    <row r="402" spans="1:9" ht="18.75" x14ac:dyDescent="0.3">
      <c r="A402" s="52" t="s">
        <v>152</v>
      </c>
      <c r="B402" s="50"/>
      <c r="C402" s="53"/>
      <c r="D402" s="50"/>
      <c r="E402" s="53"/>
      <c r="F402" s="50"/>
      <c r="G402" s="51"/>
      <c r="H402" s="47"/>
      <c r="I402" s="47"/>
    </row>
    <row r="403" spans="1:9" ht="18.75" x14ac:dyDescent="0.3">
      <c r="A403" s="51"/>
      <c r="B403" s="50"/>
      <c r="C403" s="53"/>
      <c r="D403" s="50"/>
      <c r="E403" s="53"/>
      <c r="F403" s="50"/>
      <c r="G403" s="51"/>
      <c r="H403" s="47"/>
      <c r="I403" s="47"/>
    </row>
    <row r="404" spans="1:9" ht="18.75" x14ac:dyDescent="0.3">
      <c r="A404" s="51"/>
      <c r="B404" s="50"/>
      <c r="C404" s="53"/>
      <c r="D404" s="50"/>
      <c r="E404" s="53"/>
      <c r="F404" s="50"/>
      <c r="G404" s="51"/>
      <c r="H404" s="47"/>
      <c r="I404" s="47"/>
    </row>
    <row r="405" spans="1:9" ht="18.75" x14ac:dyDescent="0.3">
      <c r="A405" s="52" t="s">
        <v>88</v>
      </c>
      <c r="B405" s="50"/>
      <c r="C405" s="53"/>
      <c r="D405" s="50"/>
      <c r="E405" s="53"/>
      <c r="F405" s="50"/>
      <c r="G405" s="51"/>
      <c r="H405" s="47"/>
      <c r="I405" s="47"/>
    </row>
    <row r="406" spans="1:9" ht="18.75" x14ac:dyDescent="0.3">
      <c r="A406" s="51" t="s">
        <v>153</v>
      </c>
      <c r="B406" s="50"/>
      <c r="C406" s="53"/>
      <c r="D406" s="50"/>
      <c r="E406" s="53"/>
      <c r="F406" s="50"/>
      <c r="G406" s="51"/>
      <c r="H406" s="47"/>
      <c r="I406" s="47"/>
    </row>
    <row r="407" spans="1:9" ht="18.75" x14ac:dyDescent="0.3">
      <c r="A407" s="51" t="s">
        <v>154</v>
      </c>
      <c r="B407" s="50"/>
      <c r="C407" s="53"/>
      <c r="D407" s="50"/>
      <c r="E407" s="53"/>
      <c r="F407" s="50"/>
      <c r="G407" s="51"/>
      <c r="H407" s="47"/>
      <c r="I407" s="47"/>
    </row>
    <row r="408" spans="1:9" ht="18.75" x14ac:dyDescent="0.3">
      <c r="A408" s="52" t="s">
        <v>155</v>
      </c>
      <c r="B408" s="50"/>
      <c r="C408" s="53"/>
      <c r="D408" s="50"/>
      <c r="E408" s="53"/>
      <c r="F408" s="50"/>
      <c r="G408" s="51"/>
      <c r="H408" s="47"/>
      <c r="I408" s="47"/>
    </row>
    <row r="409" spans="1:9" ht="18.75" x14ac:dyDescent="0.3">
      <c r="A409" s="51"/>
      <c r="B409" s="50"/>
      <c r="C409" s="53"/>
      <c r="D409" s="50"/>
      <c r="E409" s="53"/>
      <c r="F409" s="50"/>
      <c r="G409" s="51"/>
      <c r="H409" s="47"/>
      <c r="I409" s="47"/>
    </row>
    <row r="410" spans="1:9" ht="18.75" x14ac:dyDescent="0.3">
      <c r="A410" s="52" t="s">
        <v>90</v>
      </c>
      <c r="B410" s="50"/>
      <c r="C410" s="53"/>
      <c r="D410" s="50"/>
      <c r="E410" s="53"/>
      <c r="F410" s="50"/>
      <c r="G410" s="51"/>
      <c r="H410" s="47"/>
      <c r="I410" s="47"/>
    </row>
    <row r="411" spans="1:9" ht="18.75" x14ac:dyDescent="0.3">
      <c r="A411" s="51" t="s">
        <v>153</v>
      </c>
      <c r="B411" s="50"/>
      <c r="C411" s="53"/>
      <c r="D411" s="50"/>
      <c r="E411" s="53"/>
      <c r="F411" s="50"/>
      <c r="G411" s="51"/>
      <c r="H411" s="47"/>
      <c r="I411" s="47"/>
    </row>
    <row r="412" spans="1:9" ht="18.75" x14ac:dyDescent="0.3">
      <c r="A412" s="51" t="s">
        <v>156</v>
      </c>
      <c r="B412" s="50"/>
      <c r="C412" s="53"/>
      <c r="D412" s="50"/>
      <c r="E412" s="53"/>
      <c r="F412" s="50"/>
      <c r="G412" s="51"/>
      <c r="H412" s="47"/>
      <c r="I412" s="47"/>
    </row>
    <row r="413" spans="1:9" ht="18.75" x14ac:dyDescent="0.3">
      <c r="A413" s="52" t="s">
        <v>157</v>
      </c>
      <c r="B413" s="50"/>
      <c r="C413" s="53"/>
      <c r="D413" s="50"/>
      <c r="E413" s="53"/>
      <c r="F413" s="50"/>
      <c r="G413" s="51"/>
      <c r="H413" s="47"/>
      <c r="I413" s="47"/>
    </row>
    <row r="414" spans="1:9" ht="18.75" x14ac:dyDescent="0.3">
      <c r="A414" s="51"/>
      <c r="B414" s="50"/>
      <c r="C414" s="53"/>
      <c r="D414" s="50"/>
      <c r="E414" s="53"/>
      <c r="F414" s="50"/>
      <c r="G414" s="51"/>
      <c r="H414" s="47"/>
      <c r="I414" s="47"/>
    </row>
    <row r="415" spans="1:9" ht="18.75" x14ac:dyDescent="0.3">
      <c r="A415" s="51"/>
      <c r="B415" s="50"/>
      <c r="C415" s="53"/>
      <c r="D415" s="50"/>
      <c r="E415" s="53"/>
      <c r="F415" s="50"/>
      <c r="G415" s="51"/>
      <c r="H415" s="47"/>
      <c r="I415" s="47"/>
    </row>
    <row r="416" spans="1:9" ht="18.75" x14ac:dyDescent="0.3">
      <c r="A416" s="70" t="s">
        <v>158</v>
      </c>
      <c r="B416" s="50"/>
      <c r="C416" s="53"/>
      <c r="D416" s="50"/>
      <c r="E416" s="53"/>
      <c r="F416" s="50"/>
      <c r="G416" s="51"/>
      <c r="H416" s="47"/>
      <c r="I416" s="47"/>
    </row>
    <row r="417" spans="1:9" ht="18.75" x14ac:dyDescent="0.3">
      <c r="A417" s="51" t="s">
        <v>159</v>
      </c>
      <c r="B417" s="50"/>
      <c r="C417" s="53"/>
      <c r="D417" s="50"/>
      <c r="E417" s="53"/>
      <c r="F417" s="50"/>
      <c r="G417" s="51"/>
      <c r="H417" s="47"/>
      <c r="I417" s="47"/>
    </row>
    <row r="418" spans="1:9" ht="18.75" x14ac:dyDescent="0.3">
      <c r="A418" s="51" t="s">
        <v>257</v>
      </c>
      <c r="B418" s="50"/>
      <c r="C418" s="53"/>
      <c r="D418" s="50"/>
      <c r="E418" s="53"/>
      <c r="F418" s="50"/>
      <c r="G418" s="51"/>
      <c r="H418" s="47"/>
      <c r="I418" s="47"/>
    </row>
    <row r="419" spans="1:9" ht="18.75" x14ac:dyDescent="0.3">
      <c r="A419" s="51"/>
      <c r="B419" s="50"/>
      <c r="C419" s="53"/>
      <c r="D419" s="50"/>
      <c r="E419" s="53"/>
      <c r="F419" s="50"/>
      <c r="G419" s="51"/>
      <c r="H419" s="47"/>
      <c r="I419" s="47"/>
    </row>
  </sheetData>
  <autoFilter ref="A117:J178" xr:uid="{29B17EED-EC9A-43B7-84C5-BE020C6EC522}"/>
  <mergeCells count="97">
    <mergeCell ref="B363:C363"/>
    <mergeCell ref="D363:E363"/>
    <mergeCell ref="F363:G363"/>
    <mergeCell ref="B371:C371"/>
    <mergeCell ref="D371:E371"/>
    <mergeCell ref="F371:G371"/>
    <mergeCell ref="A27:G27"/>
    <mergeCell ref="A9:G9"/>
    <mergeCell ref="A24:G24"/>
    <mergeCell ref="A23:G23"/>
    <mergeCell ref="A8:E8"/>
    <mergeCell ref="A11:G11"/>
    <mergeCell ref="A12:G12"/>
    <mergeCell ref="A13:G13"/>
    <mergeCell ref="A26:G26"/>
    <mergeCell ref="A14:G14"/>
    <mergeCell ref="A15:G15"/>
    <mergeCell ref="A16:G16"/>
    <mergeCell ref="A17:G17"/>
    <mergeCell ref="A19:G19"/>
    <mergeCell ref="A20:G20"/>
    <mergeCell ref="A21:G21"/>
    <mergeCell ref="A43:G43"/>
    <mergeCell ref="A29:G29"/>
    <mergeCell ref="A30:G30"/>
    <mergeCell ref="A31:G31"/>
    <mergeCell ref="A33:G33"/>
    <mergeCell ref="A34:G34"/>
    <mergeCell ref="A35:G35"/>
    <mergeCell ref="A37:G37"/>
    <mergeCell ref="A38:G38"/>
    <mergeCell ref="A39:G39"/>
    <mergeCell ref="A40:G40"/>
    <mergeCell ref="A42:G42"/>
    <mergeCell ref="B266:G266"/>
    <mergeCell ref="B360:G360"/>
    <mergeCell ref="A288:G288"/>
    <mergeCell ref="A280:G280"/>
    <mergeCell ref="A273:G273"/>
    <mergeCell ref="A278:G278"/>
    <mergeCell ref="A272:G272"/>
    <mergeCell ref="A274:G274"/>
    <mergeCell ref="A275:G275"/>
    <mergeCell ref="A283:G283"/>
    <mergeCell ref="A286:G286"/>
    <mergeCell ref="A277:G277"/>
    <mergeCell ref="A276:G276"/>
    <mergeCell ref="A279:G279"/>
    <mergeCell ref="A281:G281"/>
    <mergeCell ref="A282:G282"/>
    <mergeCell ref="A44:G44"/>
    <mergeCell ref="A45:G45"/>
    <mergeCell ref="A78:G78"/>
    <mergeCell ref="A271:G271"/>
    <mergeCell ref="A80:G80"/>
    <mergeCell ref="A81:G81"/>
    <mergeCell ref="A82:G82"/>
    <mergeCell ref="A83:G83"/>
    <mergeCell ref="A84:G84"/>
    <mergeCell ref="A85:G85"/>
    <mergeCell ref="A86:G86"/>
    <mergeCell ref="A87:G87"/>
    <mergeCell ref="A270:G270"/>
    <mergeCell ref="A57:G57"/>
    <mergeCell ref="A67:G67"/>
    <mergeCell ref="A54:G54"/>
    <mergeCell ref="A287:G287"/>
    <mergeCell ref="A284:G284"/>
    <mergeCell ref="A285:G285"/>
    <mergeCell ref="A22:G22"/>
    <mergeCell ref="A88:G88"/>
    <mergeCell ref="A89:G89"/>
    <mergeCell ref="A91:G91"/>
    <mergeCell ref="A90:G90"/>
    <mergeCell ref="A59:G59"/>
    <mergeCell ref="A47:G47"/>
    <mergeCell ref="A48:G48"/>
    <mergeCell ref="A49:G49"/>
    <mergeCell ref="A50:G50"/>
    <mergeCell ref="A51:G51"/>
    <mergeCell ref="A52:G52"/>
    <mergeCell ref="A53:G53"/>
    <mergeCell ref="A56:G56"/>
    <mergeCell ref="A58:G58"/>
    <mergeCell ref="A68:G68"/>
    <mergeCell ref="A69:G69"/>
    <mergeCell ref="A60:G60"/>
    <mergeCell ref="A62:G62"/>
    <mergeCell ref="A63:G63"/>
    <mergeCell ref="A64:G64"/>
    <mergeCell ref="A65:G65"/>
    <mergeCell ref="A76:G76"/>
    <mergeCell ref="A71:G71"/>
    <mergeCell ref="A72:G72"/>
    <mergeCell ref="A74:G74"/>
    <mergeCell ref="A73:G73"/>
    <mergeCell ref="A75:G75"/>
  </mergeCells>
  <pageMargins left="0.7" right="0.7" top="0.75" bottom="0.75" header="0.3" footer="0.3"/>
  <pageSetup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61C0-35C2-4FD6-B2AC-B5697863049E}">
  <sheetPr codeName="Sheet7">
    <tabColor rgb="FF7030A0"/>
  </sheetPr>
  <dimension ref="A1:I119"/>
  <sheetViews>
    <sheetView topLeftCell="A80" zoomScale="98" zoomScaleNormal="98" workbookViewId="0">
      <selection activeCell="B122" sqref="B122"/>
    </sheetView>
  </sheetViews>
  <sheetFormatPr defaultColWidth="8.85546875" defaultRowHeight="15" x14ac:dyDescent="0.25"/>
  <cols>
    <col min="1" max="1" width="45" customWidth="1"/>
    <col min="2" max="2" width="21.42578125" style="5" customWidth="1"/>
    <col min="3" max="3" width="24.42578125" style="1" customWidth="1"/>
    <col min="4" max="4" width="20.28515625" style="5" customWidth="1"/>
    <col min="5" max="5" width="27" style="1" customWidth="1"/>
    <col min="6" max="6" width="20.42578125" style="5" customWidth="1"/>
    <col min="7" max="7" width="20" style="1" customWidth="1"/>
    <col min="8" max="8" width="20.85546875" style="5" customWidth="1"/>
    <col min="9" max="9" width="46.140625" style="6" customWidth="1"/>
  </cols>
  <sheetData>
    <row r="1" spans="1:9" ht="126" customHeight="1" thickBot="1" x14ac:dyDescent="0.3">
      <c r="A1" s="9" t="s">
        <v>9</v>
      </c>
      <c r="B1" s="10"/>
      <c r="C1" s="11"/>
      <c r="D1" s="10"/>
      <c r="E1" s="11"/>
      <c r="F1" s="10"/>
      <c r="G1" s="11"/>
      <c r="H1" s="10"/>
      <c r="I1" s="12"/>
    </row>
    <row r="2" spans="1:9" ht="51.75" customHeight="1" thickBot="1" x14ac:dyDescent="0.4">
      <c r="A2" s="366" t="s">
        <v>38</v>
      </c>
      <c r="B2" s="367"/>
      <c r="C2" s="367"/>
      <c r="D2" s="367"/>
      <c r="E2" s="367"/>
      <c r="F2" s="367"/>
      <c r="G2" s="367"/>
      <c r="H2" s="367"/>
      <c r="I2" s="368"/>
    </row>
    <row r="3" spans="1:9" x14ac:dyDescent="0.25">
      <c r="A3" s="351" t="s">
        <v>15</v>
      </c>
      <c r="B3" s="358"/>
      <c r="C3" s="358"/>
      <c r="D3" s="358"/>
      <c r="E3" s="358"/>
      <c r="F3" s="358"/>
      <c r="G3" s="358"/>
      <c r="H3" s="358"/>
      <c r="I3" s="359"/>
    </row>
    <row r="4" spans="1:9" x14ac:dyDescent="0.25">
      <c r="A4" s="369"/>
      <c r="B4" s="370"/>
      <c r="C4" s="370"/>
      <c r="D4" s="370"/>
      <c r="E4" s="370"/>
      <c r="F4" s="370"/>
      <c r="G4" s="370"/>
      <c r="H4" s="370"/>
      <c r="I4" s="371"/>
    </row>
    <row r="5" spans="1:9" x14ac:dyDescent="0.25">
      <c r="A5" s="13"/>
      <c r="B5" s="14"/>
      <c r="C5" s="3"/>
      <c r="D5" s="14"/>
      <c r="E5" s="3"/>
      <c r="F5" s="14"/>
      <c r="G5" s="3"/>
      <c r="H5" s="14"/>
      <c r="I5" s="15"/>
    </row>
    <row r="6" spans="1:9" ht="15.75" x14ac:dyDescent="0.25">
      <c r="A6" s="355" t="s">
        <v>16</v>
      </c>
      <c r="B6" s="356"/>
      <c r="C6" s="356"/>
      <c r="D6" s="356"/>
      <c r="E6" s="356"/>
      <c r="F6" s="356"/>
      <c r="G6" s="356"/>
      <c r="H6" s="356"/>
      <c r="I6" s="357"/>
    </row>
    <row r="7" spans="1:9" x14ac:dyDescent="0.25">
      <c r="A7" s="351" t="s">
        <v>17</v>
      </c>
      <c r="B7" s="358"/>
      <c r="C7" s="358"/>
      <c r="D7" s="358"/>
      <c r="E7" s="358"/>
      <c r="F7" s="358"/>
      <c r="G7" s="358"/>
      <c r="H7" s="358"/>
      <c r="I7" s="359"/>
    </row>
    <row r="8" spans="1:9" ht="30" customHeight="1" x14ac:dyDescent="0.25">
      <c r="A8" s="351"/>
      <c r="B8" s="358"/>
      <c r="C8" s="358"/>
      <c r="D8" s="358"/>
      <c r="E8" s="358"/>
      <c r="F8" s="358"/>
      <c r="G8" s="358"/>
      <c r="H8" s="358"/>
      <c r="I8" s="359"/>
    </row>
    <row r="9" spans="1:9" ht="15.75" x14ac:dyDescent="0.25">
      <c r="A9" s="17"/>
      <c r="B9" s="18"/>
      <c r="C9" s="19"/>
      <c r="D9" s="18"/>
      <c r="E9" s="19"/>
      <c r="F9" s="18"/>
      <c r="G9" s="19"/>
      <c r="H9" s="18"/>
      <c r="I9" s="20"/>
    </row>
    <row r="10" spans="1:9" ht="15.75" x14ac:dyDescent="0.25">
      <c r="A10" s="355" t="s">
        <v>18</v>
      </c>
      <c r="B10" s="356"/>
      <c r="C10" s="356"/>
      <c r="D10" s="356"/>
      <c r="E10" s="356"/>
      <c r="F10" s="356"/>
      <c r="G10" s="356"/>
      <c r="H10" s="356"/>
      <c r="I10" s="357"/>
    </row>
    <row r="11" spans="1:9" ht="15.75" x14ac:dyDescent="0.25">
      <c r="A11" s="17"/>
      <c r="B11" s="18"/>
      <c r="C11" s="19"/>
      <c r="D11" s="18"/>
      <c r="E11" s="19"/>
      <c r="F11" s="18"/>
      <c r="G11" s="19"/>
      <c r="H11" s="18"/>
      <c r="I11" s="20"/>
    </row>
    <row r="12" spans="1:9" ht="15.75" x14ac:dyDescent="0.25">
      <c r="A12" s="17" t="s">
        <v>19</v>
      </c>
      <c r="B12" s="18"/>
      <c r="C12" s="19"/>
      <c r="D12" s="18"/>
      <c r="E12" s="19"/>
      <c r="F12" s="18"/>
      <c r="G12" s="19"/>
      <c r="H12" s="18"/>
      <c r="I12" s="20"/>
    </row>
    <row r="13" spans="1:9" ht="15.75" x14ac:dyDescent="0.25">
      <c r="A13" s="17" t="s">
        <v>9</v>
      </c>
      <c r="B13" s="18"/>
      <c r="C13" s="19"/>
      <c r="D13" s="18"/>
      <c r="E13" s="19"/>
      <c r="F13" s="18"/>
      <c r="G13" s="19"/>
      <c r="H13" s="18"/>
      <c r="I13" s="20"/>
    </row>
    <row r="14" spans="1:9" ht="15.75" x14ac:dyDescent="0.25">
      <c r="A14" s="17" t="s">
        <v>20</v>
      </c>
      <c r="B14" s="18"/>
      <c r="C14" s="19"/>
      <c r="D14" s="18"/>
      <c r="E14" s="19"/>
      <c r="F14" s="18"/>
      <c r="G14" s="19"/>
      <c r="H14" s="18"/>
      <c r="I14" s="20"/>
    </row>
    <row r="15" spans="1:9" ht="15.75" x14ac:dyDescent="0.25">
      <c r="A15" s="351"/>
      <c r="B15" s="358"/>
      <c r="C15" s="358"/>
      <c r="D15" s="358"/>
      <c r="E15" s="358"/>
      <c r="F15" s="358"/>
      <c r="G15" s="358"/>
      <c r="H15" s="358"/>
      <c r="I15" s="359"/>
    </row>
    <row r="16" spans="1:9" x14ac:dyDescent="0.25">
      <c r="A16" s="351" t="s">
        <v>21</v>
      </c>
      <c r="B16" s="352"/>
      <c r="C16" s="352"/>
      <c r="D16" s="352"/>
      <c r="E16" s="352"/>
      <c r="F16" s="352"/>
      <c r="G16" s="352"/>
      <c r="H16" s="352"/>
      <c r="I16" s="353"/>
    </row>
    <row r="17" spans="1:9" ht="15.75" x14ac:dyDescent="0.25">
      <c r="A17" s="17"/>
      <c r="B17" s="18"/>
      <c r="C17" s="19"/>
      <c r="D17" s="18"/>
      <c r="E17" s="19"/>
      <c r="F17" s="18"/>
      <c r="G17" s="19"/>
      <c r="H17" s="18"/>
      <c r="I17" s="20"/>
    </row>
    <row r="18" spans="1:9" x14ac:dyDescent="0.25">
      <c r="A18" s="351" t="s">
        <v>26</v>
      </c>
      <c r="B18" s="352"/>
      <c r="C18" s="352"/>
      <c r="D18" s="352"/>
      <c r="E18" s="352"/>
      <c r="F18" s="352"/>
      <c r="G18" s="352"/>
      <c r="H18" s="352"/>
      <c r="I18" s="353"/>
    </row>
    <row r="19" spans="1:9" x14ac:dyDescent="0.25">
      <c r="A19" s="354"/>
      <c r="B19" s="352"/>
      <c r="C19" s="352"/>
      <c r="D19" s="352"/>
      <c r="E19" s="352"/>
      <c r="F19" s="352"/>
      <c r="G19" s="352"/>
      <c r="H19" s="352"/>
      <c r="I19" s="353"/>
    </row>
    <row r="20" spans="1:9" x14ac:dyDescent="0.25">
      <c r="A20" s="354"/>
      <c r="B20" s="352"/>
      <c r="C20" s="352"/>
      <c r="D20" s="352"/>
      <c r="E20" s="352"/>
      <c r="F20" s="352"/>
      <c r="G20" s="352"/>
      <c r="H20" s="352"/>
      <c r="I20" s="353"/>
    </row>
    <row r="21" spans="1:9" ht="15.75" x14ac:dyDescent="0.25">
      <c r="A21" s="17"/>
      <c r="B21" s="18"/>
      <c r="C21" s="19"/>
      <c r="D21" s="18"/>
      <c r="E21" s="19"/>
      <c r="F21" s="18"/>
      <c r="G21" s="19"/>
      <c r="H21" s="18"/>
      <c r="I21" s="20"/>
    </row>
    <row r="22" spans="1:9" x14ac:dyDescent="0.25">
      <c r="A22" s="351" t="s">
        <v>22</v>
      </c>
      <c r="B22" s="352"/>
      <c r="C22" s="352"/>
      <c r="D22" s="352"/>
      <c r="E22" s="352"/>
      <c r="F22" s="352"/>
      <c r="G22" s="352"/>
      <c r="H22" s="352"/>
      <c r="I22" s="353"/>
    </row>
    <row r="23" spans="1:9" x14ac:dyDescent="0.25">
      <c r="A23" s="354"/>
      <c r="B23" s="352"/>
      <c r="C23" s="352"/>
      <c r="D23" s="352"/>
      <c r="E23" s="352"/>
      <c r="F23" s="352"/>
      <c r="G23" s="352"/>
      <c r="H23" s="352"/>
      <c r="I23" s="353"/>
    </row>
    <row r="24" spans="1:9" x14ac:dyDescent="0.25">
      <c r="A24" s="354"/>
      <c r="B24" s="352"/>
      <c r="C24" s="352"/>
      <c r="D24" s="352"/>
      <c r="E24" s="352"/>
      <c r="F24" s="352"/>
      <c r="G24" s="352"/>
      <c r="H24" s="352"/>
      <c r="I24" s="353"/>
    </row>
    <row r="25" spans="1:9" ht="15.75" x14ac:dyDescent="0.25">
      <c r="A25" s="17"/>
      <c r="B25" s="18"/>
      <c r="C25" s="19"/>
      <c r="D25" s="18"/>
      <c r="E25" s="19"/>
      <c r="F25" s="18"/>
      <c r="G25" s="19"/>
      <c r="H25" s="18"/>
      <c r="I25" s="20"/>
    </row>
    <row r="26" spans="1:9" ht="15.75" x14ac:dyDescent="0.25">
      <c r="A26" s="355" t="s">
        <v>23</v>
      </c>
      <c r="B26" s="356"/>
      <c r="C26" s="356"/>
      <c r="D26" s="356"/>
      <c r="E26" s="356"/>
      <c r="F26" s="356"/>
      <c r="G26" s="356"/>
      <c r="H26" s="356"/>
      <c r="I26" s="357"/>
    </row>
    <row r="27" spans="1:9" ht="15.75" x14ac:dyDescent="0.25">
      <c r="A27" s="17"/>
      <c r="B27" s="21"/>
      <c r="C27" s="21"/>
      <c r="D27" s="21"/>
      <c r="E27" s="21"/>
      <c r="F27" s="21"/>
      <c r="G27" s="21"/>
      <c r="H27" s="21"/>
      <c r="I27" s="22"/>
    </row>
    <row r="28" spans="1:9" ht="15.75" x14ac:dyDescent="0.25">
      <c r="A28" s="17" t="s">
        <v>24</v>
      </c>
      <c r="B28" s="21"/>
      <c r="C28" s="21"/>
      <c r="D28" s="21"/>
      <c r="E28" s="21"/>
      <c r="F28" s="21"/>
      <c r="G28" s="21"/>
      <c r="H28" s="21"/>
      <c r="I28" s="22"/>
    </row>
    <row r="29" spans="1:9" ht="15.75" x14ac:dyDescent="0.25">
      <c r="A29" s="17"/>
      <c r="B29" s="18"/>
      <c r="C29" s="19"/>
      <c r="D29" s="18"/>
      <c r="E29" s="19"/>
      <c r="F29" s="18"/>
      <c r="G29" s="19"/>
      <c r="H29" s="18"/>
      <c r="I29" s="20"/>
    </row>
    <row r="30" spans="1:9" x14ac:dyDescent="0.25">
      <c r="A30" s="351" t="s">
        <v>25</v>
      </c>
      <c r="B30" s="358"/>
      <c r="C30" s="358"/>
      <c r="D30" s="358"/>
      <c r="E30" s="358"/>
      <c r="F30" s="358"/>
      <c r="G30" s="358"/>
      <c r="H30" s="358"/>
      <c r="I30" s="359"/>
    </row>
    <row r="31" spans="1:9" x14ac:dyDescent="0.25">
      <c r="A31" s="354"/>
      <c r="B31" s="352"/>
      <c r="C31" s="352"/>
      <c r="D31" s="352"/>
      <c r="E31" s="352"/>
      <c r="F31" s="352"/>
      <c r="G31" s="352"/>
      <c r="H31" s="352"/>
      <c r="I31" s="353"/>
    </row>
    <row r="32" spans="1:9" ht="15.75" x14ac:dyDescent="0.25">
      <c r="A32" s="17"/>
      <c r="B32" s="18"/>
      <c r="C32" s="19"/>
      <c r="D32" s="18"/>
      <c r="E32" s="19"/>
      <c r="F32" s="18"/>
      <c r="G32" s="19"/>
      <c r="H32" s="18"/>
      <c r="I32" s="20"/>
    </row>
    <row r="33" spans="1:9" ht="15.75" thickBot="1" x14ac:dyDescent="0.3">
      <c r="A33" s="23"/>
      <c r="B33" s="24"/>
      <c r="C33" s="24"/>
      <c r="D33" s="24"/>
      <c r="E33" s="24"/>
      <c r="F33" s="24"/>
      <c r="G33" s="24"/>
      <c r="H33" s="24"/>
      <c r="I33" s="25"/>
    </row>
    <row r="34" spans="1:9" ht="27" x14ac:dyDescent="0.35">
      <c r="A34" s="360" t="s">
        <v>27</v>
      </c>
      <c r="B34" s="361"/>
      <c r="C34" s="361"/>
      <c r="D34" s="361"/>
      <c r="E34" s="361"/>
      <c r="F34" s="361"/>
      <c r="G34" s="361"/>
      <c r="H34" s="361"/>
      <c r="I34" s="361"/>
    </row>
    <row r="35" spans="1:9" x14ac:dyDescent="0.25">
      <c r="A35" s="16"/>
      <c r="B35" s="16"/>
      <c r="C35" s="16"/>
      <c r="D35" s="16"/>
      <c r="E35" s="16"/>
      <c r="F35" s="16"/>
      <c r="G35" s="16"/>
      <c r="H35" s="16"/>
      <c r="I35" s="16"/>
    </row>
    <row r="36" spans="1:9" ht="36" customHeight="1" x14ac:dyDescent="0.35">
      <c r="A36" s="362" t="s">
        <v>28</v>
      </c>
      <c r="B36" s="363"/>
      <c r="C36" s="363"/>
      <c r="D36" s="363"/>
      <c r="E36" s="363"/>
      <c r="F36" s="363"/>
      <c r="G36" s="363"/>
      <c r="H36" s="363"/>
      <c r="I36" s="363"/>
    </row>
    <row r="37" spans="1:9" ht="15" customHeight="1" x14ac:dyDescent="0.25">
      <c r="A37" s="348" t="s">
        <v>32</v>
      </c>
      <c r="B37" s="349"/>
      <c r="C37" s="349"/>
      <c r="D37" s="349"/>
      <c r="E37" s="349"/>
      <c r="F37" s="349"/>
      <c r="G37" s="349"/>
      <c r="H37" s="349"/>
      <c r="I37" s="349"/>
    </row>
    <row r="38" spans="1:9" ht="69.75" customHeight="1" x14ac:dyDescent="0.25">
      <c r="A38" s="350"/>
      <c r="B38" s="350"/>
      <c r="C38" s="350"/>
      <c r="D38" s="350"/>
      <c r="E38" s="350"/>
      <c r="F38" s="350"/>
      <c r="G38" s="350"/>
      <c r="H38" s="350"/>
      <c r="I38" s="350"/>
    </row>
    <row r="39" spans="1:9" ht="15" customHeight="1" thickBot="1" x14ac:dyDescent="0.3">
      <c r="A39" s="7"/>
      <c r="B39" s="8"/>
      <c r="C39" s="8"/>
      <c r="D39" s="8"/>
      <c r="E39" s="8"/>
      <c r="F39" s="8"/>
      <c r="G39" s="8"/>
      <c r="H39" s="8"/>
      <c r="I39" s="8"/>
    </row>
    <row r="40" spans="1:9" ht="45.75" x14ac:dyDescent="0.3">
      <c r="A40" s="42" t="s">
        <v>29</v>
      </c>
      <c r="B40" s="64" t="s">
        <v>62</v>
      </c>
      <c r="C40" s="65" t="s">
        <v>63</v>
      </c>
      <c r="D40" s="40" t="s">
        <v>64</v>
      </c>
      <c r="E40" s="43" t="s">
        <v>65</v>
      </c>
    </row>
    <row r="41" spans="1:9" x14ac:dyDescent="0.25">
      <c r="A41" s="41" t="s">
        <v>330</v>
      </c>
      <c r="B41" s="44">
        <v>11350</v>
      </c>
      <c r="C41" s="45">
        <v>11350</v>
      </c>
      <c r="D41" s="44">
        <v>3783</v>
      </c>
      <c r="E41" s="45">
        <v>3783</v>
      </c>
    </row>
    <row r="42" spans="1:9" x14ac:dyDescent="0.25">
      <c r="A42" s="41" t="s">
        <v>70</v>
      </c>
      <c r="B42" s="44">
        <v>9412</v>
      </c>
      <c r="C42" s="45">
        <v>9412</v>
      </c>
      <c r="D42" s="44">
        <v>3138</v>
      </c>
      <c r="E42" s="45">
        <v>3138</v>
      </c>
    </row>
    <row r="43" spans="1:9" x14ac:dyDescent="0.25">
      <c r="A43" s="41" t="s">
        <v>285</v>
      </c>
      <c r="B43" s="44">
        <v>9100</v>
      </c>
      <c r="C43" s="45">
        <v>9100</v>
      </c>
      <c r="D43" s="44">
        <v>3033</v>
      </c>
      <c r="E43" s="45">
        <v>3033</v>
      </c>
    </row>
    <row r="44" spans="1:9" x14ac:dyDescent="0.25">
      <c r="A44" s="41" t="s">
        <v>287</v>
      </c>
      <c r="B44" s="44">
        <v>6750</v>
      </c>
      <c r="C44" s="45">
        <v>7287</v>
      </c>
      <c r="D44" s="44">
        <v>2250</v>
      </c>
      <c r="E44" s="45">
        <v>2429</v>
      </c>
    </row>
    <row r="45" spans="1:9" x14ac:dyDescent="0.25">
      <c r="A45" s="41" t="s">
        <v>45</v>
      </c>
      <c r="B45" s="44">
        <v>5602</v>
      </c>
      <c r="C45" s="45">
        <v>5602</v>
      </c>
      <c r="D45" s="44">
        <v>1867</v>
      </c>
      <c r="E45" s="45">
        <v>1867</v>
      </c>
    </row>
    <row r="46" spans="1:9" x14ac:dyDescent="0.25">
      <c r="A46" s="41" t="s">
        <v>60</v>
      </c>
      <c r="B46" s="44">
        <v>4300</v>
      </c>
      <c r="C46" s="45">
        <v>5000</v>
      </c>
      <c r="D46" s="44">
        <v>1433</v>
      </c>
      <c r="E46" s="45">
        <v>1667</v>
      </c>
    </row>
    <row r="47" spans="1:9" x14ac:dyDescent="0.25">
      <c r="A47" s="41" t="s">
        <v>95</v>
      </c>
      <c r="B47" s="44">
        <v>4050</v>
      </c>
      <c r="C47" s="45">
        <v>4050</v>
      </c>
      <c r="D47" s="44">
        <v>1350</v>
      </c>
      <c r="E47" s="73">
        <v>1350</v>
      </c>
    </row>
    <row r="48" spans="1:9" x14ac:dyDescent="0.25">
      <c r="A48" s="41" t="s">
        <v>254</v>
      </c>
      <c r="B48" s="44">
        <v>4050</v>
      </c>
      <c r="C48" s="45">
        <v>5238</v>
      </c>
      <c r="D48" s="44">
        <v>1350</v>
      </c>
      <c r="E48" s="45">
        <v>1746</v>
      </c>
    </row>
    <row r="49" spans="1:9" x14ac:dyDescent="0.25">
      <c r="A49" s="41" t="s">
        <v>42</v>
      </c>
      <c r="B49" s="44">
        <v>3416</v>
      </c>
      <c r="C49" s="45">
        <v>3416</v>
      </c>
      <c r="D49" s="44">
        <v>1139</v>
      </c>
      <c r="E49" s="45">
        <v>1139</v>
      </c>
    </row>
    <row r="50" spans="1:9" x14ac:dyDescent="0.25">
      <c r="A50" s="41" t="s">
        <v>46</v>
      </c>
      <c r="B50" s="44">
        <v>3415</v>
      </c>
      <c r="C50" s="45">
        <v>3415</v>
      </c>
      <c r="D50" s="44">
        <v>1138</v>
      </c>
      <c r="E50" s="45">
        <v>1138</v>
      </c>
    </row>
    <row r="51" spans="1:9" x14ac:dyDescent="0.25">
      <c r="A51" s="41" t="s">
        <v>61</v>
      </c>
      <c r="B51" s="44">
        <v>3300</v>
      </c>
      <c r="C51" s="45">
        <v>3750</v>
      </c>
      <c r="D51" s="44">
        <v>1100</v>
      </c>
      <c r="E51" s="45">
        <v>1250</v>
      </c>
    </row>
    <row r="52" spans="1:9" x14ac:dyDescent="0.25">
      <c r="A52" s="41" t="s">
        <v>43</v>
      </c>
      <c r="B52" s="44">
        <v>3210</v>
      </c>
      <c r="C52" s="45">
        <v>3210</v>
      </c>
      <c r="D52" s="44">
        <v>1067</v>
      </c>
      <c r="E52" s="45">
        <v>1067</v>
      </c>
    </row>
    <row r="53" spans="1:9" x14ac:dyDescent="0.25">
      <c r="A53" s="41" t="s">
        <v>36</v>
      </c>
      <c r="B53" s="44">
        <v>3254</v>
      </c>
      <c r="C53" s="45">
        <v>3254</v>
      </c>
      <c r="D53" s="44">
        <v>1000</v>
      </c>
      <c r="E53" s="45">
        <v>1085</v>
      </c>
    </row>
    <row r="54" spans="1:9" x14ac:dyDescent="0.25">
      <c r="A54" s="41" t="s">
        <v>34</v>
      </c>
      <c r="B54" s="44">
        <v>2333</v>
      </c>
      <c r="C54" s="45">
        <v>2333</v>
      </c>
      <c r="D54" s="44">
        <v>778</v>
      </c>
      <c r="E54" s="45">
        <v>778</v>
      </c>
    </row>
    <row r="55" spans="1:9" x14ac:dyDescent="0.25">
      <c r="A55" s="41" t="s">
        <v>48</v>
      </c>
      <c r="B55" s="44">
        <v>2089</v>
      </c>
      <c r="C55" s="45">
        <v>2089</v>
      </c>
      <c r="D55" s="44">
        <v>696</v>
      </c>
      <c r="E55" s="45">
        <v>696</v>
      </c>
    </row>
    <row r="56" spans="1:9" x14ac:dyDescent="0.25">
      <c r="A56" s="41" t="s">
        <v>58</v>
      </c>
      <c r="B56" s="44">
        <v>1950</v>
      </c>
      <c r="C56" s="45">
        <v>3088</v>
      </c>
      <c r="D56" s="44">
        <v>650</v>
      </c>
      <c r="E56" s="45">
        <v>1029</v>
      </c>
    </row>
    <row r="57" spans="1:9" x14ac:dyDescent="0.25">
      <c r="A57" s="41" t="s">
        <v>259</v>
      </c>
      <c r="B57" s="44">
        <v>1920</v>
      </c>
      <c r="C57" s="45">
        <v>1920</v>
      </c>
      <c r="D57" s="44">
        <v>640</v>
      </c>
      <c r="E57" s="45">
        <v>640</v>
      </c>
    </row>
    <row r="58" spans="1:9" x14ac:dyDescent="0.25">
      <c r="A58" s="41" t="s">
        <v>47</v>
      </c>
      <c r="B58" s="44">
        <v>1800</v>
      </c>
      <c r="C58" s="45">
        <v>3063</v>
      </c>
      <c r="D58" s="44">
        <v>600</v>
      </c>
      <c r="E58" s="45">
        <v>1021</v>
      </c>
    </row>
    <row r="59" spans="1:9" x14ac:dyDescent="0.25">
      <c r="A59" s="2" t="s">
        <v>102</v>
      </c>
      <c r="B59" s="44">
        <v>900</v>
      </c>
      <c r="C59" s="45">
        <v>1182</v>
      </c>
      <c r="D59" s="44">
        <v>300</v>
      </c>
      <c r="E59" s="45">
        <v>394</v>
      </c>
    </row>
    <row r="60" spans="1:9" x14ac:dyDescent="0.25">
      <c r="A60" s="41" t="s">
        <v>71</v>
      </c>
      <c r="B60" s="44">
        <v>513</v>
      </c>
      <c r="C60" s="45">
        <v>513</v>
      </c>
      <c r="D60" s="44">
        <v>171</v>
      </c>
      <c r="E60" s="45">
        <v>171</v>
      </c>
    </row>
    <row r="61" spans="1:9" x14ac:dyDescent="0.25">
      <c r="A61" s="41" t="s">
        <v>35</v>
      </c>
      <c r="B61" s="44">
        <v>300</v>
      </c>
      <c r="C61" s="45">
        <v>420</v>
      </c>
      <c r="D61" s="44">
        <v>100</v>
      </c>
      <c r="E61" s="45">
        <v>140</v>
      </c>
    </row>
    <row r="62" spans="1:9" x14ac:dyDescent="0.25">
      <c r="A62" s="41"/>
      <c r="B62" s="44"/>
      <c r="C62" s="45"/>
      <c r="D62" s="44"/>
      <c r="E62" s="45"/>
    </row>
    <row r="64" spans="1:9" ht="23.25" x14ac:dyDescent="0.35">
      <c r="A64" s="364" t="s">
        <v>30</v>
      </c>
      <c r="B64" s="365"/>
      <c r="C64" s="365"/>
      <c r="D64" s="365"/>
      <c r="E64" s="365"/>
      <c r="F64" s="365"/>
      <c r="G64" s="365"/>
      <c r="H64" s="365"/>
      <c r="I64" s="365"/>
    </row>
    <row r="65" spans="1:9" ht="15" customHeight="1" x14ac:dyDescent="0.25">
      <c r="A65" s="348" t="s">
        <v>32</v>
      </c>
      <c r="B65" s="349"/>
      <c r="C65" s="349"/>
      <c r="D65" s="349"/>
      <c r="E65" s="349"/>
      <c r="F65" s="349"/>
      <c r="G65" s="349"/>
      <c r="H65" s="349"/>
      <c r="I65" s="349"/>
    </row>
    <row r="66" spans="1:9" ht="67.5" customHeight="1" x14ac:dyDescent="0.25">
      <c r="A66" s="350"/>
      <c r="B66" s="350"/>
      <c r="C66" s="350"/>
      <c r="D66" s="350"/>
      <c r="E66" s="350"/>
      <c r="F66" s="350"/>
      <c r="G66" s="350"/>
      <c r="H66" s="350"/>
      <c r="I66" s="350"/>
    </row>
    <row r="67" spans="1:9" ht="15.75" thickBot="1" x14ac:dyDescent="0.3">
      <c r="A67" s="7"/>
      <c r="B67" s="8"/>
      <c r="C67" s="8"/>
      <c r="D67" s="8"/>
      <c r="E67" s="8"/>
      <c r="F67" s="8"/>
      <c r="G67" s="8"/>
      <c r="H67" s="8"/>
      <c r="I67" s="8"/>
    </row>
    <row r="68" spans="1:9" ht="46.5" thickBot="1" x14ac:dyDescent="0.35">
      <c r="A68" s="26" t="s">
        <v>29</v>
      </c>
      <c r="B68" s="64" t="s">
        <v>62</v>
      </c>
      <c r="C68" s="65" t="s">
        <v>63</v>
      </c>
      <c r="D68" s="40" t="s">
        <v>64</v>
      </c>
      <c r="E68" s="43" t="s">
        <v>65</v>
      </c>
    </row>
    <row r="69" spans="1:9" ht="15.75" thickBot="1" x14ac:dyDescent="0.3">
      <c r="A69" s="2" t="s">
        <v>330</v>
      </c>
      <c r="B69" s="44">
        <v>4050</v>
      </c>
      <c r="C69" s="46">
        <v>4050</v>
      </c>
      <c r="D69" s="30">
        <v>1350</v>
      </c>
      <c r="E69" s="38">
        <v>1350</v>
      </c>
    </row>
    <row r="70" spans="1:9" x14ac:dyDescent="0.25">
      <c r="A70" s="28" t="s">
        <v>285</v>
      </c>
      <c r="B70" s="32">
        <v>4050.1</v>
      </c>
      <c r="C70" s="33">
        <v>4050</v>
      </c>
      <c r="D70" s="29">
        <v>1350.1</v>
      </c>
      <c r="E70" s="74">
        <v>1350</v>
      </c>
    </row>
    <row r="71" spans="1:9" ht="15.75" thickBot="1" x14ac:dyDescent="0.3">
      <c r="A71" s="41" t="s">
        <v>95</v>
      </c>
      <c r="B71" s="44">
        <v>4050</v>
      </c>
      <c r="C71" s="46">
        <v>4050</v>
      </c>
      <c r="D71" s="30">
        <v>1350</v>
      </c>
      <c r="E71" s="184">
        <v>1350</v>
      </c>
    </row>
    <row r="72" spans="1:9" ht="15.75" thickBot="1" x14ac:dyDescent="0.3">
      <c r="A72" s="28" t="s">
        <v>254</v>
      </c>
      <c r="B72" s="44">
        <v>2700</v>
      </c>
      <c r="C72" s="46">
        <v>3580</v>
      </c>
      <c r="D72" s="30">
        <v>900</v>
      </c>
      <c r="E72" s="184">
        <v>1193</v>
      </c>
    </row>
    <row r="73" spans="1:9" x14ac:dyDescent="0.25">
      <c r="A73" s="28" t="s">
        <v>49</v>
      </c>
      <c r="B73" s="27">
        <v>2642</v>
      </c>
      <c r="C73" s="34">
        <v>3071</v>
      </c>
      <c r="D73" s="30">
        <v>880</v>
      </c>
      <c r="E73" s="38">
        <v>1023</v>
      </c>
    </row>
    <row r="74" spans="1:9" x14ac:dyDescent="0.25">
      <c r="A74" s="2" t="s">
        <v>60</v>
      </c>
      <c r="B74" s="27">
        <v>1800</v>
      </c>
      <c r="C74" s="34">
        <v>1800</v>
      </c>
      <c r="D74" s="30">
        <v>600</v>
      </c>
      <c r="E74" s="38">
        <v>600</v>
      </c>
    </row>
    <row r="75" spans="1:9" x14ac:dyDescent="0.25">
      <c r="A75" s="41" t="s">
        <v>47</v>
      </c>
      <c r="B75" s="44">
        <v>1650</v>
      </c>
      <c r="C75" s="45">
        <v>1848</v>
      </c>
      <c r="D75" s="44">
        <v>550</v>
      </c>
      <c r="E75" s="45">
        <v>616</v>
      </c>
    </row>
    <row r="76" spans="1:9" x14ac:dyDescent="0.25">
      <c r="A76" s="2" t="s">
        <v>45</v>
      </c>
      <c r="B76" s="27">
        <v>1476</v>
      </c>
      <c r="C76" s="34">
        <v>1476</v>
      </c>
      <c r="D76" s="30">
        <v>489</v>
      </c>
      <c r="E76" s="38">
        <v>489</v>
      </c>
    </row>
    <row r="77" spans="1:9" x14ac:dyDescent="0.25">
      <c r="A77" s="2" t="s">
        <v>37</v>
      </c>
      <c r="B77" s="27">
        <v>1449</v>
      </c>
      <c r="C77" s="34">
        <v>1449</v>
      </c>
      <c r="D77" s="30">
        <v>483</v>
      </c>
      <c r="E77" s="38">
        <v>483</v>
      </c>
    </row>
    <row r="78" spans="1:9" x14ac:dyDescent="0.25">
      <c r="A78" s="2" t="s">
        <v>70</v>
      </c>
      <c r="B78" s="27">
        <v>1440</v>
      </c>
      <c r="C78" s="34">
        <v>1440</v>
      </c>
      <c r="D78" s="30">
        <v>480</v>
      </c>
      <c r="E78" s="38">
        <v>480</v>
      </c>
    </row>
    <row r="79" spans="1:9" x14ac:dyDescent="0.25">
      <c r="A79" s="2" t="s">
        <v>58</v>
      </c>
      <c r="B79" s="44">
        <v>1350</v>
      </c>
      <c r="C79" s="46">
        <v>1571</v>
      </c>
      <c r="D79" s="30">
        <v>450</v>
      </c>
      <c r="E79" s="38">
        <v>524</v>
      </c>
    </row>
    <row r="80" spans="1:9" x14ac:dyDescent="0.25">
      <c r="A80" s="2" t="s">
        <v>48</v>
      </c>
      <c r="B80" s="44">
        <v>1265</v>
      </c>
      <c r="C80" s="46">
        <v>1551</v>
      </c>
      <c r="D80" s="30">
        <v>421</v>
      </c>
      <c r="E80" s="38">
        <v>517</v>
      </c>
    </row>
    <row r="81" spans="1:9" x14ac:dyDescent="0.25">
      <c r="A81" s="2" t="s">
        <v>43</v>
      </c>
      <c r="B81" s="27">
        <v>1154</v>
      </c>
      <c r="C81" s="34">
        <v>1154</v>
      </c>
      <c r="D81" s="30">
        <v>385</v>
      </c>
      <c r="E81" s="38">
        <v>385</v>
      </c>
    </row>
    <row r="82" spans="1:9" ht="15.75" thickBot="1" x14ac:dyDescent="0.3">
      <c r="A82" s="2" t="s">
        <v>42</v>
      </c>
      <c r="B82" s="27">
        <v>1100</v>
      </c>
      <c r="C82" s="34">
        <v>1588</v>
      </c>
      <c r="D82" s="30">
        <v>367</v>
      </c>
      <c r="E82" s="38">
        <v>529</v>
      </c>
    </row>
    <row r="83" spans="1:9" x14ac:dyDescent="0.25">
      <c r="A83" s="28" t="s">
        <v>61</v>
      </c>
      <c r="B83" s="27">
        <v>900</v>
      </c>
      <c r="C83" s="34">
        <v>1200</v>
      </c>
      <c r="D83" s="30">
        <v>300</v>
      </c>
      <c r="E83" s="38">
        <v>400</v>
      </c>
    </row>
    <row r="84" spans="1:9" x14ac:dyDescent="0.25">
      <c r="A84" s="2" t="s">
        <v>14</v>
      </c>
      <c r="B84" s="44">
        <v>900</v>
      </c>
      <c r="C84" s="46">
        <v>1030</v>
      </c>
      <c r="D84" s="30">
        <v>300</v>
      </c>
      <c r="E84" s="38">
        <v>343</v>
      </c>
    </row>
    <row r="85" spans="1:9" x14ac:dyDescent="0.25">
      <c r="A85" s="2" t="s">
        <v>34</v>
      </c>
      <c r="B85" s="44">
        <v>500</v>
      </c>
      <c r="C85" s="46">
        <v>690</v>
      </c>
      <c r="D85" s="30">
        <v>167</v>
      </c>
      <c r="E85" s="38">
        <v>230</v>
      </c>
    </row>
    <row r="86" spans="1:9" x14ac:dyDescent="0.25">
      <c r="A86" s="2" t="s">
        <v>102</v>
      </c>
      <c r="B86" s="44">
        <v>450</v>
      </c>
      <c r="C86" s="46">
        <v>1078</v>
      </c>
      <c r="D86" s="30">
        <v>150</v>
      </c>
      <c r="E86" s="38">
        <v>360</v>
      </c>
    </row>
    <row r="87" spans="1:9" x14ac:dyDescent="0.25">
      <c r="A87" s="41" t="s">
        <v>35</v>
      </c>
      <c r="B87" s="44">
        <v>300</v>
      </c>
      <c r="C87" s="46">
        <v>420</v>
      </c>
      <c r="D87" s="30">
        <v>100</v>
      </c>
      <c r="E87" s="38">
        <v>140</v>
      </c>
    </row>
    <row r="88" spans="1:9" x14ac:dyDescent="0.25">
      <c r="A88" s="41" t="s">
        <v>71</v>
      </c>
      <c r="B88" s="44">
        <v>150</v>
      </c>
      <c r="C88" s="46">
        <v>279</v>
      </c>
      <c r="D88" s="30">
        <v>50</v>
      </c>
      <c r="E88" s="38">
        <v>93</v>
      </c>
    </row>
    <row r="89" spans="1:9" ht="15.75" thickBot="1" x14ac:dyDescent="0.3">
      <c r="A89" s="4"/>
      <c r="B89" s="35"/>
      <c r="C89" s="36"/>
      <c r="D89" s="31"/>
      <c r="E89" s="39"/>
    </row>
    <row r="92" spans="1:9" ht="23.25" x14ac:dyDescent="0.35">
      <c r="A92" s="364" t="s">
        <v>31</v>
      </c>
      <c r="B92" s="365"/>
      <c r="C92" s="365"/>
      <c r="D92" s="365"/>
      <c r="E92" s="365"/>
      <c r="F92" s="365"/>
      <c r="G92" s="365"/>
      <c r="H92" s="365"/>
      <c r="I92" s="365"/>
    </row>
    <row r="93" spans="1:9" ht="15" customHeight="1" x14ac:dyDescent="0.25">
      <c r="A93" s="348" t="s">
        <v>32</v>
      </c>
      <c r="B93" s="349"/>
      <c r="C93" s="349"/>
      <c r="D93" s="349"/>
      <c r="E93" s="349"/>
      <c r="F93" s="349"/>
      <c r="G93" s="349"/>
      <c r="H93" s="349"/>
      <c r="I93" s="349"/>
    </row>
    <row r="94" spans="1:9" ht="67.5" customHeight="1" x14ac:dyDescent="0.25">
      <c r="A94" s="350"/>
      <c r="B94" s="350"/>
      <c r="C94" s="350"/>
      <c r="D94" s="350"/>
      <c r="E94" s="350"/>
      <c r="F94" s="350"/>
      <c r="G94" s="350"/>
      <c r="H94" s="350"/>
      <c r="I94" s="350"/>
    </row>
    <row r="95" spans="1:9" ht="15.75" thickBot="1" x14ac:dyDescent="0.3">
      <c r="A95" s="7"/>
      <c r="B95" s="8"/>
      <c r="C95" s="8"/>
      <c r="D95" s="8"/>
      <c r="E95" s="8"/>
      <c r="F95" s="8"/>
      <c r="G95" s="8"/>
      <c r="H95" s="8"/>
      <c r="I95" s="8"/>
    </row>
    <row r="96" spans="1:9" ht="46.5" thickBot="1" x14ac:dyDescent="0.35">
      <c r="A96" s="26" t="s">
        <v>29</v>
      </c>
      <c r="B96" s="64" t="s">
        <v>62</v>
      </c>
      <c r="C96" s="65" t="s">
        <v>63</v>
      </c>
      <c r="D96" s="40" t="s">
        <v>64</v>
      </c>
      <c r="E96" s="43" t="s">
        <v>65</v>
      </c>
    </row>
    <row r="97" spans="1:5" ht="15.75" thickBot="1" x14ac:dyDescent="0.3">
      <c r="A97" s="2" t="s">
        <v>330</v>
      </c>
      <c r="B97" s="44">
        <v>600</v>
      </c>
      <c r="C97" s="46">
        <v>750</v>
      </c>
      <c r="D97" s="30">
        <v>200</v>
      </c>
      <c r="E97" s="38">
        <v>250</v>
      </c>
    </row>
    <row r="98" spans="1:5" ht="15.75" thickBot="1" x14ac:dyDescent="0.3">
      <c r="A98" s="28" t="s">
        <v>37</v>
      </c>
      <c r="B98" s="32">
        <v>600</v>
      </c>
      <c r="C98" s="33">
        <v>807</v>
      </c>
      <c r="D98" s="29">
        <v>200</v>
      </c>
      <c r="E98" s="37">
        <v>270</v>
      </c>
    </row>
    <row r="99" spans="1:5" ht="15.75" thickBot="1" x14ac:dyDescent="0.3">
      <c r="A99" s="28" t="s">
        <v>285</v>
      </c>
      <c r="B99" s="44">
        <v>600</v>
      </c>
      <c r="C99" s="46">
        <v>700</v>
      </c>
      <c r="D99" s="30">
        <v>200</v>
      </c>
      <c r="E99" s="38">
        <v>247</v>
      </c>
    </row>
    <row r="100" spans="1:5" ht="15.75" thickBot="1" x14ac:dyDescent="0.3">
      <c r="A100" s="28" t="s">
        <v>254</v>
      </c>
      <c r="B100" s="44">
        <v>600</v>
      </c>
      <c r="C100" s="46">
        <v>741</v>
      </c>
      <c r="D100" s="30">
        <v>200</v>
      </c>
      <c r="E100" s="38">
        <v>247</v>
      </c>
    </row>
    <row r="101" spans="1:5" x14ac:dyDescent="0.25">
      <c r="A101" s="28" t="s">
        <v>34</v>
      </c>
      <c r="B101" s="44">
        <v>500</v>
      </c>
      <c r="C101" s="46">
        <v>690</v>
      </c>
      <c r="D101" s="30">
        <v>167</v>
      </c>
      <c r="E101" s="38">
        <v>230</v>
      </c>
    </row>
    <row r="102" spans="1:5" ht="15.75" thickBot="1" x14ac:dyDescent="0.3">
      <c r="A102" s="2" t="s">
        <v>331</v>
      </c>
      <c r="B102" s="44">
        <v>450</v>
      </c>
      <c r="C102" s="46">
        <v>600</v>
      </c>
      <c r="D102" s="30">
        <v>150</v>
      </c>
      <c r="E102" s="38">
        <v>200</v>
      </c>
    </row>
    <row r="103" spans="1:5" x14ac:dyDescent="0.25">
      <c r="A103" s="28" t="s">
        <v>95</v>
      </c>
      <c r="B103" s="27">
        <v>450</v>
      </c>
      <c r="C103" s="34">
        <v>450</v>
      </c>
      <c r="D103" s="30">
        <v>150</v>
      </c>
      <c r="E103" s="38">
        <v>150</v>
      </c>
    </row>
    <row r="104" spans="1:5" x14ac:dyDescent="0.25">
      <c r="A104" s="2" t="s">
        <v>14</v>
      </c>
      <c r="B104" s="27">
        <v>300</v>
      </c>
      <c r="C104" s="34">
        <v>637</v>
      </c>
      <c r="D104" s="30">
        <v>100</v>
      </c>
      <c r="E104" s="38">
        <v>212</v>
      </c>
    </row>
    <row r="105" spans="1:5" ht="15.75" thickBot="1" x14ac:dyDescent="0.3">
      <c r="A105" s="41" t="s">
        <v>61</v>
      </c>
      <c r="B105" s="27">
        <v>300</v>
      </c>
      <c r="C105" s="34">
        <v>604</v>
      </c>
      <c r="D105" s="30">
        <v>100</v>
      </c>
      <c r="E105" s="38">
        <v>201</v>
      </c>
    </row>
    <row r="106" spans="1:5" x14ac:dyDescent="0.25">
      <c r="A106" s="28" t="s">
        <v>47</v>
      </c>
      <c r="B106" s="27">
        <v>300</v>
      </c>
      <c r="C106" s="34">
        <v>588</v>
      </c>
      <c r="D106" s="30">
        <v>100</v>
      </c>
      <c r="E106" s="38">
        <v>196</v>
      </c>
    </row>
    <row r="107" spans="1:5" x14ac:dyDescent="0.25">
      <c r="A107" s="2" t="s">
        <v>45</v>
      </c>
      <c r="B107" s="27">
        <v>300</v>
      </c>
      <c r="C107" s="34">
        <v>538</v>
      </c>
      <c r="D107" s="30">
        <v>100</v>
      </c>
      <c r="E107" s="38">
        <v>179</v>
      </c>
    </row>
    <row r="108" spans="1:5" x14ac:dyDescent="0.25">
      <c r="A108" s="2" t="s">
        <v>49</v>
      </c>
      <c r="B108" s="27">
        <v>300</v>
      </c>
      <c r="C108" s="34">
        <v>525</v>
      </c>
      <c r="D108" s="30">
        <v>100</v>
      </c>
      <c r="E108" s="38">
        <v>175</v>
      </c>
    </row>
    <row r="109" spans="1:5" x14ac:dyDescent="0.25">
      <c r="A109" s="2" t="s">
        <v>58</v>
      </c>
      <c r="B109" s="27">
        <v>300</v>
      </c>
      <c r="C109" s="34">
        <v>480</v>
      </c>
      <c r="D109" s="30">
        <v>100</v>
      </c>
      <c r="E109" s="38">
        <v>160</v>
      </c>
    </row>
    <row r="110" spans="1:5" x14ac:dyDescent="0.25">
      <c r="A110" s="2" t="s">
        <v>48</v>
      </c>
      <c r="B110" s="44">
        <v>300</v>
      </c>
      <c r="C110" s="46">
        <v>450</v>
      </c>
      <c r="D110" s="30">
        <v>100</v>
      </c>
      <c r="E110" s="38">
        <v>150</v>
      </c>
    </row>
    <row r="111" spans="1:5" x14ac:dyDescent="0.25">
      <c r="A111" s="41" t="s">
        <v>60</v>
      </c>
      <c r="B111" s="44">
        <v>300</v>
      </c>
      <c r="C111" s="46">
        <v>450</v>
      </c>
      <c r="D111" s="30">
        <v>100</v>
      </c>
      <c r="E111" s="38">
        <v>150</v>
      </c>
    </row>
    <row r="112" spans="1:5" ht="14.25" customHeight="1" x14ac:dyDescent="0.25">
      <c r="A112" s="2" t="s">
        <v>43</v>
      </c>
      <c r="B112" s="27">
        <v>300</v>
      </c>
      <c r="C112" s="34">
        <v>427</v>
      </c>
      <c r="D112" s="30">
        <v>100</v>
      </c>
      <c r="E112" s="38">
        <v>143</v>
      </c>
    </row>
    <row r="113" spans="1:5" ht="14.25" customHeight="1" x14ac:dyDescent="0.25">
      <c r="A113" s="2" t="s">
        <v>35</v>
      </c>
      <c r="B113" s="44">
        <v>200</v>
      </c>
      <c r="C113" s="46">
        <v>344</v>
      </c>
      <c r="D113" s="30">
        <v>66</v>
      </c>
      <c r="E113" s="38">
        <v>115</v>
      </c>
    </row>
    <row r="114" spans="1:5" ht="14.25" customHeight="1" x14ac:dyDescent="0.25">
      <c r="A114" s="2" t="s">
        <v>102</v>
      </c>
      <c r="B114" s="44">
        <v>150</v>
      </c>
      <c r="C114" s="46">
        <v>357</v>
      </c>
      <c r="D114" s="30">
        <v>50</v>
      </c>
      <c r="E114" s="38">
        <v>119</v>
      </c>
    </row>
    <row r="115" spans="1:5" ht="14.25" customHeight="1" x14ac:dyDescent="0.25">
      <c r="A115" s="2" t="s">
        <v>70</v>
      </c>
      <c r="B115" s="44">
        <v>150</v>
      </c>
      <c r="C115" s="46">
        <v>330</v>
      </c>
      <c r="D115" s="30">
        <v>50</v>
      </c>
      <c r="E115" s="38">
        <v>110</v>
      </c>
    </row>
    <row r="116" spans="1:5" ht="14.25" customHeight="1" x14ac:dyDescent="0.25">
      <c r="A116" s="2" t="s">
        <v>42</v>
      </c>
      <c r="B116" s="44">
        <v>150</v>
      </c>
      <c r="C116" s="46">
        <v>300</v>
      </c>
      <c r="D116" s="30">
        <v>50</v>
      </c>
      <c r="E116" s="38">
        <v>133</v>
      </c>
    </row>
    <row r="117" spans="1:5" ht="14.25" customHeight="1" x14ac:dyDescent="0.25">
      <c r="A117" s="2" t="s">
        <v>98</v>
      </c>
      <c r="B117" s="44">
        <v>150</v>
      </c>
      <c r="C117" s="46">
        <v>262</v>
      </c>
      <c r="D117" s="30">
        <v>50</v>
      </c>
      <c r="E117" s="38">
        <v>87</v>
      </c>
    </row>
    <row r="118" spans="1:5" x14ac:dyDescent="0.25">
      <c r="A118" s="2" t="s">
        <v>71</v>
      </c>
      <c r="B118" s="44">
        <v>150</v>
      </c>
      <c r="C118" s="46">
        <v>193</v>
      </c>
      <c r="D118" s="30">
        <v>50</v>
      </c>
      <c r="E118" s="38">
        <v>64</v>
      </c>
    </row>
    <row r="119" spans="1:5" ht="15.75" thickBot="1" x14ac:dyDescent="0.3">
      <c r="A119" s="4"/>
      <c r="B119" s="35"/>
      <c r="C119" s="36"/>
      <c r="D119" s="31"/>
      <c r="E119" s="39"/>
    </row>
  </sheetData>
  <mergeCells count="18">
    <mergeCell ref="A15:I15"/>
    <mergeCell ref="A2:I2"/>
    <mergeCell ref="A3:I4"/>
    <mergeCell ref="A6:I6"/>
    <mergeCell ref="A7:I8"/>
    <mergeCell ref="A10:I10"/>
    <mergeCell ref="A93:I94"/>
    <mergeCell ref="A16:I16"/>
    <mergeCell ref="A18:I20"/>
    <mergeCell ref="A22:I24"/>
    <mergeCell ref="A26:I26"/>
    <mergeCell ref="A30:I31"/>
    <mergeCell ref="A34:I34"/>
    <mergeCell ref="A36:I36"/>
    <mergeCell ref="A37:I38"/>
    <mergeCell ref="A64:I64"/>
    <mergeCell ref="A65:I66"/>
    <mergeCell ref="A92:I92"/>
  </mergeCells>
  <pageMargins left="0.7" right="0.7" top="0.75" bottom="0.75" header="0.3" footer="0.3"/>
  <pageSetup scale="46" fitToHeight="2" orientation="landscape" horizontalDpi="360" verticalDpi="360" r:id="rId1"/>
  <rowBreaks count="2" manualBreakCount="2">
    <brk id="35" max="8" man="1"/>
    <brk id="91" max="8" man="1"/>
  </rowBreaks>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11CA0-06E1-41A9-B9CA-4859DEA1B32F}">
  <dimension ref="A1:S31"/>
  <sheetViews>
    <sheetView workbookViewId="0"/>
  </sheetViews>
  <sheetFormatPr defaultColWidth="8.85546875" defaultRowHeight="15" x14ac:dyDescent="0.25"/>
  <cols>
    <col min="1" max="1" width="9.28515625" customWidth="1"/>
  </cols>
  <sheetData>
    <row r="1" spans="1:1" x14ac:dyDescent="0.25">
      <c r="A1" t="s">
        <v>261</v>
      </c>
    </row>
    <row r="3" spans="1:1" x14ac:dyDescent="0.25">
      <c r="A3" t="s">
        <v>262</v>
      </c>
    </row>
    <row r="4" spans="1:1" x14ac:dyDescent="0.25">
      <c r="A4" t="s">
        <v>269</v>
      </c>
    </row>
    <row r="5" spans="1:1" x14ac:dyDescent="0.25">
      <c r="A5" t="s">
        <v>263</v>
      </c>
    </row>
    <row r="6" spans="1:1" x14ac:dyDescent="0.25">
      <c r="A6" t="s">
        <v>264</v>
      </c>
    </row>
    <row r="7" spans="1:1" x14ac:dyDescent="0.25">
      <c r="A7" t="s">
        <v>265</v>
      </c>
    </row>
    <row r="9" spans="1:1" x14ac:dyDescent="0.25">
      <c r="A9" t="s">
        <v>266</v>
      </c>
    </row>
    <row r="11" spans="1:1" x14ac:dyDescent="0.25">
      <c r="A11" t="s">
        <v>267</v>
      </c>
    </row>
    <row r="13" spans="1:1" x14ac:dyDescent="0.25">
      <c r="A13" t="s">
        <v>268</v>
      </c>
    </row>
    <row r="15" spans="1:1" x14ac:dyDescent="0.25">
      <c r="A15" t="s">
        <v>270</v>
      </c>
    </row>
    <row r="16" spans="1:1" x14ac:dyDescent="0.25">
      <c r="A16" t="s">
        <v>271</v>
      </c>
    </row>
    <row r="17" spans="1:19" x14ac:dyDescent="0.25">
      <c r="A17" t="s">
        <v>272</v>
      </c>
    </row>
    <row r="18" spans="1:19" x14ac:dyDescent="0.25">
      <c r="A18" t="s">
        <v>273</v>
      </c>
    </row>
    <row r="20" spans="1:19" x14ac:dyDescent="0.25">
      <c r="A20" t="s">
        <v>274</v>
      </c>
    </row>
    <row r="21" spans="1:19" x14ac:dyDescent="0.25">
      <c r="A21" t="s">
        <v>275</v>
      </c>
    </row>
    <row r="22" spans="1:19" x14ac:dyDescent="0.25">
      <c r="A22" t="s">
        <v>276</v>
      </c>
    </row>
    <row r="23" spans="1:19" x14ac:dyDescent="0.25">
      <c r="A23" t="s">
        <v>277</v>
      </c>
    </row>
    <row r="25" spans="1:19" x14ac:dyDescent="0.25">
      <c r="A25" t="s">
        <v>9</v>
      </c>
    </row>
    <row r="26" spans="1:19" ht="15.75" thickBot="1" x14ac:dyDescent="0.3"/>
    <row r="27" spans="1:19" ht="15.75" thickBot="1" x14ac:dyDescent="0.3">
      <c r="B27" s="372" t="s">
        <v>278</v>
      </c>
      <c r="C27" s="373"/>
      <c r="D27" s="374"/>
      <c r="E27" s="372" t="s">
        <v>282</v>
      </c>
      <c r="F27" s="373"/>
      <c r="G27" s="374"/>
      <c r="H27" s="372" t="s">
        <v>283</v>
      </c>
      <c r="I27" s="373"/>
      <c r="J27" s="374"/>
      <c r="K27" s="372" t="s">
        <v>84</v>
      </c>
      <c r="L27" s="373"/>
      <c r="M27" s="374"/>
      <c r="N27" s="372" t="s">
        <v>88</v>
      </c>
      <c r="O27" s="373"/>
      <c r="P27" s="374"/>
      <c r="Q27" s="372" t="s">
        <v>90</v>
      </c>
      <c r="R27" s="373"/>
      <c r="S27" s="374"/>
    </row>
    <row r="28" spans="1:19" ht="15.75" thickBot="1" x14ac:dyDescent="0.3">
      <c r="B28" s="210" t="s">
        <v>279</v>
      </c>
      <c r="C28" s="211" t="s">
        <v>280</v>
      </c>
      <c r="D28" s="212" t="s">
        <v>281</v>
      </c>
      <c r="E28" s="210" t="s">
        <v>279</v>
      </c>
      <c r="F28" s="211" t="s">
        <v>280</v>
      </c>
      <c r="G28" s="212" t="s">
        <v>281</v>
      </c>
      <c r="H28" s="210" t="s">
        <v>279</v>
      </c>
      <c r="I28" s="211" t="s">
        <v>280</v>
      </c>
      <c r="J28" s="212" t="s">
        <v>281</v>
      </c>
      <c r="K28" s="210" t="s">
        <v>279</v>
      </c>
      <c r="L28" s="211" t="s">
        <v>280</v>
      </c>
      <c r="M28" s="212" t="s">
        <v>281</v>
      </c>
      <c r="N28" s="210" t="s">
        <v>279</v>
      </c>
      <c r="O28" s="211" t="s">
        <v>280</v>
      </c>
      <c r="P28" s="212" t="s">
        <v>281</v>
      </c>
      <c r="Q28" s="210" t="s">
        <v>279</v>
      </c>
      <c r="R28" s="211" t="s">
        <v>280</v>
      </c>
      <c r="S28" s="212" t="s">
        <v>281</v>
      </c>
    </row>
    <row r="29" spans="1:19" ht="15.75" thickBot="1" x14ac:dyDescent="0.3">
      <c r="B29" s="207">
        <v>3</v>
      </c>
      <c r="C29" s="208">
        <v>1</v>
      </c>
      <c r="D29" s="209">
        <v>6</v>
      </c>
      <c r="E29" s="207">
        <v>6</v>
      </c>
      <c r="F29" s="208">
        <v>2</v>
      </c>
      <c r="G29" s="209">
        <v>12</v>
      </c>
      <c r="H29" s="207">
        <v>3</v>
      </c>
      <c r="I29" s="208">
        <v>1</v>
      </c>
      <c r="J29" s="209">
        <v>6</v>
      </c>
      <c r="K29" s="207">
        <v>6</v>
      </c>
      <c r="L29" s="208">
        <v>2</v>
      </c>
      <c r="M29" s="209">
        <v>12</v>
      </c>
      <c r="N29" s="207">
        <v>3</v>
      </c>
      <c r="O29" s="208">
        <v>1</v>
      </c>
      <c r="P29" s="209">
        <v>6</v>
      </c>
      <c r="Q29" s="207">
        <v>6</v>
      </c>
      <c r="R29" s="208">
        <v>3</v>
      </c>
      <c r="S29" s="209">
        <v>12</v>
      </c>
    </row>
    <row r="30" spans="1:19" ht="15.75" thickBot="1" x14ac:dyDescent="0.3">
      <c r="A30" t="s">
        <v>9</v>
      </c>
    </row>
    <row r="31" spans="1:19" ht="15.75" thickBot="1" x14ac:dyDescent="0.3">
      <c r="N31" s="375" t="s">
        <v>284</v>
      </c>
      <c r="O31" s="376"/>
      <c r="P31" s="376"/>
      <c r="Q31" s="213">
        <f>SUM(B29,E29,H29,K29,N29,Q29)</f>
        <v>27</v>
      </c>
      <c r="R31" s="213">
        <f>SUM(C29,F29,I29,L29,O29,R29)</f>
        <v>10</v>
      </c>
      <c r="S31" s="213">
        <f>SUM(D29,G29,J29,M29,P29,S29)</f>
        <v>54</v>
      </c>
    </row>
  </sheetData>
  <mergeCells count="7">
    <mergeCell ref="Q27:S27"/>
    <mergeCell ref="N31:P31"/>
    <mergeCell ref="B27:D27"/>
    <mergeCell ref="E27:G27"/>
    <mergeCell ref="H27:J27"/>
    <mergeCell ref="K27:M27"/>
    <mergeCell ref="N27:P27"/>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X J j U m q C F S m i A A A A 9 Q A A A B I A H A B D b 2 5 m a W c v U G F j a 2 F n Z S 5 4 b W w g o h g A K K A U A A A A A A A A A A A A A A A A A A A A A A A A A A A A h Y 9 B D o I w F E S v Q r q n L X V D y K f E u J X E x G j c N l C h E T 6 G F s v d X H g k r y B G U X c u Z 9 5 b z N y v N 8 j G t g k u u r e m w 5 R E l J N A Y 9 G V B q u U D O 4 Y x i S T s F H F S V U 6 m G S 0 y W j L l N T O n R P G v P f U L 2 j X V 0 x w H r F D v t 4 W t W 4 V + c j m v x w a t E 5 h o Y m E / W u M F D S O q e D T J G B z B 7 n B L x c T e 9 K f E l Z D 4 4 Z e S 4 3 h c g d s j s D e F + Q D U E s D B B Q A A g A I A I 1 y 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c m N S K I p H u A 4 A A A A R A A A A E w A c A E Z v c m 1 1 b G F z L 1 N l Y 3 R p b 2 4 x L m 0 g o h g A K K A U A A A A A A A A A A A A A A A A A A A A A A A A A A A A K 0 5 N L s n M z 1 M I h t C G 1 g B Q S w E C L Q A U A A I A C A C N c m N S a o I V K a I A A A D 1 A A A A E g A A A A A A A A A A A A A A A A A A A A A A Q 2 9 u Z m l n L 1 B h Y 2 t h Z 2 U u e G 1 s U E s B A i 0 A F A A C A A g A j X J j U g / K 6 a u k A A A A 6 Q A A A B M A A A A A A A A A A A A A A A A A 7 g A A A F t D b 2 5 0 Z W 5 0 X 1 R 5 c G V z X S 5 4 b W x Q S w E C L Q A U A A I A C A C N c m 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3 5 i A Q s i i 0 S + o S M L v / 5 2 s g A A A A A C A A A A A A A Q Z g A A A A E A A C A A A A B W G E 9 j w T f 5 i w k 1 + n R K C N v 6 t b a 1 O L T i N Y B I x 4 W S b P w q b w A A A A A O g A A A A A I A A C A A A A B U j c a D x / w X K L A r 0 a + B 9 o d a / c m w W b j z U y + C t e 0 U W B 3 Q b V A A A A A n h 4 g V q y A 1 + b T Y P E r l W A 5 1 b h 0 M L G L d d 8 o T i g q y w B Q O U w G A s W E g f d d k + U L g 4 q 1 w q u i P 1 / o h i K G B t P K s c n N h 5 3 m 9 y J j 9 u m V Q N X A s V 2 z E n r e 9 B k A A A A A n I 1 t m N V / Y f P b W t l u h O L R e A K 4 c o H 7 3 r T x a i y U g i D d a m O 2 U 8 + T W j r / j f w l 5 X W m Z t W z 9 P m x l 5 r L 5 w f G a Y C n A r u l 6 < / D a t a M a s h u p > 
</file>

<file path=customXml/itemProps1.xml><?xml version="1.0" encoding="utf-8"?>
<ds:datastoreItem xmlns:ds="http://schemas.openxmlformats.org/officeDocument/2006/customXml" ds:itemID="{2584E0BD-2467-4CDB-8562-86AD4CBA2C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 Raw revamp 1.1</vt:lpstr>
      <vt:lpstr>Single Application Longevity</vt:lpstr>
      <vt:lpstr>Extended Intervals - Key</vt:lpstr>
      <vt:lpstr>'Single Application Longevity'!Print_Area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Adam Kerin</cp:lastModifiedBy>
  <cp:lastPrinted>2026-03-20T20:21:11Z</cp:lastPrinted>
  <dcterms:created xsi:type="dcterms:W3CDTF">2017-09-16T07:37:30Z</dcterms:created>
  <dcterms:modified xsi:type="dcterms:W3CDTF">2026-05-21T05:22:27Z</dcterms:modified>
</cp:coreProperties>
</file>