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fileSharing readOnlyRecommended="1" userName="Adam Kerin" algorithmName="SHA-512" hashValue="Cuo7hWdsmisCRQPXmQ1TQMTj5H1rDzLFYQo98KMcm6+WLTMFT14/UbFXRBp8UlkM2XEcefcA0tfq8KO5TG/bPA==" saltValue="LQ4KvVSchhb3+aSdDd7OZg==" spinCount="100000"/>
  <workbookPr codeName="ThisWorkbook"/>
  <mc:AlternateContent xmlns:mc="http://schemas.openxmlformats.org/markup-compatibility/2006">
    <mc:Choice Requires="x15">
      <x15ac:absPath xmlns:x15ac="http://schemas.microsoft.com/office/spreadsheetml/2010/11/ac" url="D:\Zero Friction Cycling - Copy\Lube Logic Project\"/>
    </mc:Choice>
  </mc:AlternateContent>
  <xr:revisionPtr revIDLastSave="0" documentId="8_{9267CEAC-BFD0-4416-8B35-8ECCE75B47DD}" xr6:coauthVersionLast="47" xr6:coauthVersionMax="47" xr10:uidLastSave="{00000000-0000-0000-0000-000000000000}"/>
  <bookViews>
    <workbookView xWindow="-120" yWindow="-120" windowWidth="38640" windowHeight="21120" xr2:uid="{00000000-000D-0000-FFFF-FFFF00000000}"/>
  </bookViews>
  <sheets>
    <sheet name="Data Raw revamp 1.1" sheetId="24" r:id="rId1"/>
    <sheet name="Single Application Longevity" sheetId="16" r:id="rId2"/>
    <sheet name="Extended Intervals - Key" sheetId="28" r:id="rId3"/>
  </sheets>
  <definedNames>
    <definedName name="_xlnm._FilterDatabase" localSheetId="0" hidden="1">'Data Raw revamp 1.1'!$A$117:$J$181</definedName>
    <definedName name="_xlnm.Print_Area" localSheetId="1">'Single Application Longevity'!$A$1:$I$129</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2" i="24" l="1"/>
  <c r="I132" i="24"/>
  <c r="J132" i="24"/>
  <c r="C132" i="24"/>
  <c r="G132" i="24" s="1"/>
  <c r="D326" i="24" l="1"/>
  <c r="J153" i="24"/>
  <c r="I153" i="24"/>
  <c r="H153" i="24"/>
  <c r="C153" i="24"/>
  <c r="G153" i="24" s="1"/>
  <c r="J150" i="24" l="1"/>
  <c r="I150" i="24"/>
  <c r="H150" i="24"/>
  <c r="C150" i="24"/>
  <c r="G150" i="24" s="1"/>
  <c r="F154" i="24" l="1"/>
  <c r="H154" i="24" s="1"/>
  <c r="C154" i="24"/>
  <c r="G154" i="24" l="1"/>
  <c r="J154" i="24"/>
  <c r="I154" i="24"/>
  <c r="F134" i="24"/>
  <c r="J134" i="24" s="1"/>
  <c r="C134" i="24"/>
  <c r="G134" i="24" l="1"/>
  <c r="H134" i="24"/>
  <c r="I134" i="24"/>
  <c r="J119" i="24" l="1"/>
  <c r="J120" i="24"/>
  <c r="J121" i="24"/>
  <c r="J122" i="24"/>
  <c r="J123" i="24"/>
  <c r="J124" i="24"/>
  <c r="J125" i="24"/>
  <c r="J126" i="24"/>
  <c r="J127" i="24"/>
  <c r="J128" i="24"/>
  <c r="J130" i="24"/>
  <c r="J135" i="24"/>
  <c r="J136" i="24"/>
  <c r="J137" i="24"/>
  <c r="J139" i="24"/>
  <c r="J138" i="24"/>
  <c r="J140" i="24"/>
  <c r="J141" i="24"/>
  <c r="J142" i="24"/>
  <c r="J143" i="24"/>
  <c r="J144" i="24"/>
  <c r="J145" i="24"/>
  <c r="J146" i="24"/>
  <c r="J148" i="24"/>
  <c r="J151" i="24"/>
  <c r="J152" i="24"/>
  <c r="J155" i="24"/>
  <c r="J156" i="24"/>
  <c r="J157" i="24"/>
  <c r="J158" i="24"/>
  <c r="J159" i="24"/>
  <c r="J160" i="24"/>
  <c r="J162" i="24"/>
  <c r="J164" i="24"/>
  <c r="J165" i="24"/>
  <c r="J166" i="24"/>
  <c r="J167" i="24"/>
  <c r="J168" i="24"/>
  <c r="J169" i="24"/>
  <c r="J170" i="24"/>
  <c r="J171" i="24"/>
  <c r="J173" i="24"/>
  <c r="J174" i="24"/>
  <c r="J175" i="24"/>
  <c r="J176" i="24"/>
  <c r="J177" i="24"/>
  <c r="J178" i="24"/>
  <c r="J179" i="24"/>
  <c r="J180" i="24"/>
  <c r="J181" i="24"/>
  <c r="J118" i="24"/>
  <c r="I119" i="24"/>
  <c r="I120" i="24"/>
  <c r="I121" i="24"/>
  <c r="I122" i="24"/>
  <c r="I123" i="24"/>
  <c r="I124" i="24"/>
  <c r="I125" i="24"/>
  <c r="I126" i="24"/>
  <c r="I127" i="24"/>
  <c r="I128" i="24"/>
  <c r="I130" i="24"/>
  <c r="I135" i="24"/>
  <c r="I136" i="24"/>
  <c r="I137" i="24"/>
  <c r="I139" i="24"/>
  <c r="I138" i="24"/>
  <c r="I140" i="24"/>
  <c r="I141" i="24"/>
  <c r="I142" i="24"/>
  <c r="I143" i="24"/>
  <c r="I144" i="24"/>
  <c r="I145" i="24"/>
  <c r="I146" i="24"/>
  <c r="I148" i="24"/>
  <c r="I151" i="24"/>
  <c r="I152" i="24"/>
  <c r="I155" i="24"/>
  <c r="I156" i="24"/>
  <c r="I157" i="24"/>
  <c r="I158" i="24"/>
  <c r="I159" i="24"/>
  <c r="I160" i="24"/>
  <c r="I162" i="24"/>
  <c r="I164" i="24"/>
  <c r="I165" i="24"/>
  <c r="I166" i="24"/>
  <c r="I167" i="24"/>
  <c r="I168" i="24"/>
  <c r="I169" i="24"/>
  <c r="I170" i="24"/>
  <c r="I171" i="24"/>
  <c r="I173" i="24"/>
  <c r="I174" i="24"/>
  <c r="I175" i="24"/>
  <c r="I176" i="24"/>
  <c r="I177" i="24"/>
  <c r="I178" i="24"/>
  <c r="I179" i="24"/>
  <c r="I180" i="24"/>
  <c r="I181" i="24"/>
  <c r="I118" i="24"/>
  <c r="H118" i="24"/>
  <c r="H119" i="24"/>
  <c r="H120" i="24"/>
  <c r="H121" i="24"/>
  <c r="H122" i="24"/>
  <c r="H123" i="24"/>
  <c r="H124" i="24"/>
  <c r="H125" i="24"/>
  <c r="H126" i="24"/>
  <c r="H127" i="24"/>
  <c r="H128" i="24"/>
  <c r="H130" i="24"/>
  <c r="H135" i="24"/>
  <c r="H136" i="24"/>
  <c r="H137" i="24"/>
  <c r="H139" i="24"/>
  <c r="H138" i="24"/>
  <c r="H140" i="24"/>
  <c r="H141" i="24"/>
  <c r="H142" i="24"/>
  <c r="H143" i="24"/>
  <c r="H144" i="24"/>
  <c r="H145" i="24"/>
  <c r="H146" i="24"/>
  <c r="H148" i="24"/>
  <c r="H151" i="24"/>
  <c r="H152" i="24"/>
  <c r="H155" i="24"/>
  <c r="H156" i="24"/>
  <c r="H157" i="24"/>
  <c r="H158" i="24"/>
  <c r="H159" i="24"/>
  <c r="H160" i="24"/>
  <c r="H162" i="24"/>
  <c r="H164" i="24"/>
  <c r="H165" i="24"/>
  <c r="H166" i="24"/>
  <c r="H167" i="24"/>
  <c r="H168" i="24"/>
  <c r="H169" i="24"/>
  <c r="H170" i="24"/>
  <c r="H171" i="24"/>
  <c r="H173" i="24"/>
  <c r="H174" i="24"/>
  <c r="H175" i="24"/>
  <c r="H176" i="24"/>
  <c r="H177" i="24"/>
  <c r="H178" i="24"/>
  <c r="H179" i="24"/>
  <c r="H180" i="24"/>
  <c r="H181" i="24"/>
  <c r="C119" i="24"/>
  <c r="G119" i="24" s="1"/>
  <c r="C120" i="24"/>
  <c r="G120" i="24" s="1"/>
  <c r="C121" i="24"/>
  <c r="G121" i="24" s="1"/>
  <c r="C122" i="24"/>
  <c r="G122" i="24" s="1"/>
  <c r="C123" i="24"/>
  <c r="G123" i="24" s="1"/>
  <c r="C124" i="24"/>
  <c r="G124" i="24" s="1"/>
  <c r="C125" i="24"/>
  <c r="G125" i="24" s="1"/>
  <c r="C126" i="24"/>
  <c r="G126" i="24" s="1"/>
  <c r="C127" i="24"/>
  <c r="G127" i="24" s="1"/>
  <c r="C128" i="24"/>
  <c r="G128" i="24" s="1"/>
  <c r="C129" i="24"/>
  <c r="C130" i="24"/>
  <c r="G130" i="24" s="1"/>
  <c r="C131" i="24"/>
  <c r="C133" i="24"/>
  <c r="C135" i="24"/>
  <c r="G135" i="24" s="1"/>
  <c r="C136" i="24"/>
  <c r="G136" i="24" s="1"/>
  <c r="C137" i="24"/>
  <c r="G137" i="24" s="1"/>
  <c r="C139" i="24"/>
  <c r="G139" i="24" s="1"/>
  <c r="C138" i="24"/>
  <c r="G138" i="24" s="1"/>
  <c r="C140" i="24"/>
  <c r="G140" i="24" s="1"/>
  <c r="C141" i="24"/>
  <c r="G141" i="24" s="1"/>
  <c r="C142" i="24"/>
  <c r="G142" i="24" s="1"/>
  <c r="C143" i="24"/>
  <c r="G143" i="24" s="1"/>
  <c r="C144" i="24"/>
  <c r="G144" i="24" s="1"/>
  <c r="C145" i="24"/>
  <c r="G145" i="24" s="1"/>
  <c r="C146" i="24"/>
  <c r="G146" i="24" s="1"/>
  <c r="C147" i="24"/>
  <c r="C148" i="24"/>
  <c r="G148" i="24" s="1"/>
  <c r="C149" i="24"/>
  <c r="C151" i="24"/>
  <c r="G151" i="24" s="1"/>
  <c r="C152" i="24"/>
  <c r="G152" i="24" s="1"/>
  <c r="C155" i="24"/>
  <c r="G155" i="24" s="1"/>
  <c r="C156" i="24"/>
  <c r="G156" i="24" s="1"/>
  <c r="C157" i="24"/>
  <c r="G157" i="24" s="1"/>
  <c r="C158" i="24"/>
  <c r="G158" i="24" s="1"/>
  <c r="C159" i="24"/>
  <c r="G159" i="24" s="1"/>
  <c r="C160" i="24"/>
  <c r="G160" i="24" s="1"/>
  <c r="C161" i="24"/>
  <c r="C162" i="24"/>
  <c r="G162" i="24" s="1"/>
  <c r="C163" i="24"/>
  <c r="C164" i="24"/>
  <c r="G164" i="24" s="1"/>
  <c r="C165" i="24"/>
  <c r="G165" i="24" s="1"/>
  <c r="C166" i="24"/>
  <c r="G166" i="24" s="1"/>
  <c r="C167" i="24"/>
  <c r="G167" i="24" s="1"/>
  <c r="C168" i="24"/>
  <c r="G168" i="24" s="1"/>
  <c r="C169" i="24"/>
  <c r="G169" i="24" s="1"/>
  <c r="C170" i="24"/>
  <c r="G170" i="24" s="1"/>
  <c r="C171" i="24"/>
  <c r="G171" i="24" s="1"/>
  <c r="C172" i="24"/>
  <c r="C173" i="24"/>
  <c r="G173" i="24" s="1"/>
  <c r="C174" i="24"/>
  <c r="G174" i="24" s="1"/>
  <c r="C175" i="24"/>
  <c r="G175" i="24" s="1"/>
  <c r="C176" i="24"/>
  <c r="G176" i="24" s="1"/>
  <c r="C177" i="24"/>
  <c r="G177" i="24" s="1"/>
  <c r="C178" i="24"/>
  <c r="G178" i="24" s="1"/>
  <c r="C179" i="24"/>
  <c r="G179" i="24" s="1"/>
  <c r="C180" i="24"/>
  <c r="G180" i="24" s="1"/>
  <c r="C181" i="24"/>
  <c r="G181" i="24" s="1"/>
  <c r="C118" i="24"/>
  <c r="G118" i="24" s="1"/>
  <c r="G277" i="24"/>
  <c r="J374" i="24"/>
  <c r="H374" i="24"/>
  <c r="G374" i="24"/>
  <c r="E374" i="24"/>
  <c r="D374" i="24"/>
  <c r="C374" i="24"/>
  <c r="B374" i="24"/>
  <c r="S31" i="28" l="1"/>
  <c r="R31" i="28"/>
  <c r="Q31" i="28"/>
  <c r="B277" i="24" l="1"/>
  <c r="I374" i="24"/>
  <c r="F374" i="24"/>
  <c r="C277" i="24"/>
  <c r="D277" i="24"/>
  <c r="E277" i="24"/>
  <c r="F277"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349" authorId="0" shapeId="0" xr:uid="{15F12017-83C1-4CEE-94F1-7876DF1E276F}">
      <text>
        <r>
          <rPr>
            <b/>
            <sz val="9"/>
            <color indexed="81"/>
            <rFont val="Tahoma"/>
            <family val="2"/>
          </rPr>
          <t>Administrator:</t>
        </r>
        <r>
          <rPr>
            <sz val="9"/>
            <color indexed="81"/>
            <rFont val="Tahoma"/>
            <family val="2"/>
          </rPr>
          <t xml:space="preserve">
extrapolated from 800km test stop</t>
        </r>
      </text>
    </comment>
  </commentList>
</comments>
</file>

<file path=xl/sharedStrings.xml><?xml version="1.0" encoding="utf-8"?>
<sst xmlns="http://schemas.openxmlformats.org/spreadsheetml/2006/main" count="621" uniqueCount="354">
  <si>
    <t>Rock N Roll Gold</t>
  </si>
  <si>
    <t>Block 1 - No Contamination</t>
  </si>
  <si>
    <t>Squirt</t>
  </si>
  <si>
    <t>White Lightning Epic Ride</t>
  </si>
  <si>
    <t>Smoove</t>
  </si>
  <si>
    <t>Cycle Star Gold</t>
  </si>
  <si>
    <t>Muc Off Hydro Dynamic</t>
  </si>
  <si>
    <t>Muc  Off Nano</t>
  </si>
  <si>
    <t>Muc Off Nano Lube</t>
  </si>
  <si>
    <t xml:space="preserve"> </t>
  </si>
  <si>
    <t>Tru Tension Tungsten All Weather</t>
  </si>
  <si>
    <t>Nix Frix Shun</t>
  </si>
  <si>
    <t xml:space="preserve">Average </t>
  </si>
  <si>
    <t>Tru Tension Tungsten Race (D.A)</t>
  </si>
  <si>
    <t>Silca Hot Melt</t>
  </si>
  <si>
    <t xml:space="preserve">ZFC receives many emails from around the world seeking advice on what lubricant for what event. These range from a key road time trial, to 24 hour mtb to cross continent events to stage races. </t>
  </si>
  <si>
    <t xml:space="preserve">What lubricant for what event can depend on many factors. Not only from how long does lubricant X last in conditions Y, but a persons budget, race strategty (flag to flag or able to swap to fresh chain/s), mechanical confidence and more. </t>
  </si>
  <si>
    <t xml:space="preserve">The new test assess single application longevity for dry road conditions, dry gravel / mtb / cx conditions, and extreme conditions (wet, muddy etc).  </t>
  </si>
  <si>
    <t xml:space="preserve">The test follows a similar protocol as main lubricant test, alternating between larg ring and cogs 4 through six and small chain ring and cogs 1 through 3, with check measures every 150km. </t>
  </si>
  <si>
    <t xml:space="preserve">A new chain is used for single application longevity test, and the lubricant is applied via immersive application. This acts as a double check re initial penetration issues in the main test where the lubricant is applied as per manufacturer instructions. </t>
  </si>
  <si>
    <t xml:space="preserve">Initial test is dry road conditions. After stripping factory grease the chain is check measure for start measure point for that chain (chains do not always come from the factory exactly the same length). </t>
  </si>
  <si>
    <t xml:space="preserve">For the test block, the chain is given a wear rate  allowance of 0.1% (normal recommended chain wear replacment mark is 0.5%, so it is given 20% of the recommended wear replacement mark. </t>
  </si>
  <si>
    <t xml:space="preserve">How long it takes from the JUMP POINT to the end of wear allowance indicates characteristics of that lubricant. Some lubricants remain extremely low friction even in harsh conditions for an impressive time (ie chain coating type lubricant) followed by a very sharp increase once that treatment is done. Other lubricants can show a slow increase in wear from fairly early on but may not exhibit a clear jump point (ie some wet lubricants) - they just slowly continue to degrade. Such lubricants do not have point of sudden friction increase, but instead steadily increase in friction from - sometimes - kilometre zero. </t>
  </si>
  <si>
    <t xml:space="preserve">After dry road conditions test, chain is ulltrasoncially cleaned, re-lubed via immersive application, and subjected to dry contamination test.  Chain is given a 0.1% wear allowance from end of test measure at end of dry road test </t>
  </si>
  <si>
    <t xml:space="preserve">After dry contamination test, chain is ultrasonically cleaned, re-lubed via immersive application, and subjected to extreme contamination test. Chain is given a 0.1% wear allowance from end of test measure from dry contamination block test. </t>
  </si>
  <si>
    <t xml:space="preserve">Depending on the lubricant, it may demonstrate very different performance results in from one test type to another. Some will excell in dry contamination resistance but fall over in wet, or vice versa. This will be key to helping you decide what to prep  for your personal event based on length and expected conditions, and if you need to have a back up in case the conditions are different to what you expected. </t>
  </si>
  <si>
    <r>
      <t xml:space="preserve">Two key points are highlighted from the check measures. The obvious one is how many Km's until the chain reached its wear allowance. </t>
    </r>
    <r>
      <rPr>
        <b/>
        <u/>
        <sz val="12"/>
        <color rgb="FFFF0000"/>
        <rFont val="Calibri"/>
        <family val="2"/>
        <scheme val="minor"/>
      </rPr>
      <t>The second and more important is the "JUMP POINT"</t>
    </r>
    <r>
      <rPr>
        <sz val="12"/>
        <color theme="1"/>
        <rFont val="Calibri"/>
        <family val="2"/>
        <scheme val="minor"/>
      </rPr>
      <t xml:space="preserve">. This is the moment in the test where the chain wear rate measures change from zero or minimal wear, to a notable wear jump. This signifies when the lubricant treatment is effectively done. Whilst it may continue for some hundreds of km's from that point until it reaches wear rate limit, this JUMP POINT denotes when there will be a marked  increase in friction losses for that lubricant. Once hardened steel parts begin to wear at a noticeable rate - friction losses have jumped. </t>
    </r>
  </si>
  <si>
    <t xml:space="preserve">TO THE DATA!      </t>
  </si>
  <si>
    <t>Single Application Longevity - Dry road conditions test</t>
  </si>
  <si>
    <t>Lubricant</t>
  </si>
  <si>
    <t>Single Application Longevity - Dry Gravel / Mtb / CX</t>
  </si>
  <si>
    <t>Single Application Longevity - Extreme Conditions</t>
  </si>
  <si>
    <r>
      <t xml:space="preserve">*Note - despite the test being 250w, which is greater than most average on training rides, the smooth nature of machine run seems to deliver much longer treatment lifespans vs real riding where the sinosoidal loading of pedalling action delivers much greater peak forces even for the same avg power, and the environment - like riding your ergo - has less airborne contamination. Real world road riding vs lab testing tends to indicate that lab test claims for treatment longevity may be around double to triple vs what may be assessed in field testing. Ie in a lab test lubricant may hold its efficiency for 600km before notably increasing, yet on road the chain feels and sounds very dry by 300km and not pleasurable to ride past that point without relubricating  / re-waxing. </t>
    </r>
    <r>
      <rPr>
        <b/>
        <u/>
        <sz val="12"/>
        <color rgb="FFFF0000"/>
        <rFont val="Calibri"/>
        <family val="2"/>
        <scheme val="minor"/>
      </rPr>
      <t xml:space="preserve"> For the Single application test, based on when some clear is beginning, real world training where treatment has moved from silky smooth zone etc, I would suggest real world results treatment lifespan at approx 1/3rd of wear jump point km's attained on test machine</t>
    </r>
    <r>
      <rPr>
        <b/>
        <sz val="12"/>
        <color rgb="FF7030A0"/>
        <rFont val="Calibri"/>
        <family val="2"/>
        <scheme val="minor"/>
      </rPr>
      <t xml:space="preserve">. </t>
    </r>
    <r>
      <rPr>
        <b/>
        <sz val="12"/>
        <color rgb="FF0070C0"/>
        <rFont val="Calibri"/>
        <family val="2"/>
        <scheme val="minor"/>
      </rPr>
      <t>Note ZFC is always conservative re treatment lifespans - real world results will vary depending on your power, riding style, environment - conservative estimate is best as a guide just in case.</t>
    </r>
  </si>
  <si>
    <t>Shimano Factory Grease</t>
  </si>
  <si>
    <t>Silca Synergetic</t>
  </si>
  <si>
    <t>AB Graphene Wax</t>
  </si>
  <si>
    <t>AB Graphene Lube</t>
  </si>
  <si>
    <t>AB  Graphene Lube</t>
  </si>
  <si>
    <t>Single Appliation Longevity - New test protocol as of October 2020 - Much work to be done to re-test existing lubricant test list</t>
  </si>
  <si>
    <t>Average All lubes</t>
  </si>
  <si>
    <t>Molten Speed Wax Original Formula</t>
  </si>
  <si>
    <t>Ceramic Spd UFO Drip New Formula</t>
  </si>
  <si>
    <t>Revolubes</t>
  </si>
  <si>
    <t xml:space="preserve">Rex Domestique </t>
  </si>
  <si>
    <t>Allied GRAX</t>
  </si>
  <si>
    <t>Rex Black Diamond</t>
  </si>
  <si>
    <t>Rex Black Diamond + Race Day Spray</t>
  </si>
  <si>
    <t>Mspeedwax New Formula</t>
  </si>
  <si>
    <t>Allied Grax</t>
  </si>
  <si>
    <t>Rex Black Diamond + RDS</t>
  </si>
  <si>
    <t>Rex Domestique</t>
  </si>
  <si>
    <t xml:space="preserve">Revolubes </t>
  </si>
  <si>
    <t>Muc Off Ludicrous AF</t>
  </si>
  <si>
    <t>Tru Tension Tungsten Race - (*D.A)</t>
  </si>
  <si>
    <t>Session S-wax</t>
  </si>
  <si>
    <t>Wolf tooth WT-1</t>
  </si>
  <si>
    <t>Wolf tooth wt-1</t>
  </si>
  <si>
    <t>Session S-Wax</t>
  </si>
  <si>
    <t>Effetto Mariposa Flower Power Wax</t>
  </si>
  <si>
    <t>Effetto Mariposa Flower power wax</t>
  </si>
  <si>
    <t>Rex Wax Race Blend (4+1)</t>
  </si>
  <si>
    <t>Rex Wax - Training blend (11+1)</t>
  </si>
  <si>
    <t>Km's to Wear Rate Jump Point</t>
  </si>
  <si>
    <t>Km's to reach total Wear allowance</t>
  </si>
  <si>
    <t>Real world KM's Adjusted - Wear rate Jump Point</t>
  </si>
  <si>
    <t>Real World Km's to reach total Wear allowance</t>
  </si>
  <si>
    <t>Boeshield T9- Aerosol</t>
  </si>
  <si>
    <t>Boeshield T9 - Aerosol</t>
  </si>
  <si>
    <t>Wolf tooth wt-1 on Factory grease</t>
  </si>
  <si>
    <t>Wolf tooth WT-1 on Factory Grease</t>
  </si>
  <si>
    <t>Silca Synerg-E</t>
  </si>
  <si>
    <t xml:space="preserve">Muc Off C3 Ceramic Dry </t>
  </si>
  <si>
    <t xml:space="preserve">Silca Super Secret Drip </t>
  </si>
  <si>
    <t>Prestacycle One</t>
  </si>
  <si>
    <t>Dumonde Tech Pro X-Lite</t>
  </si>
  <si>
    <t>NO LUBRICANT</t>
  </si>
  <si>
    <t>Wend Wax test 2 (dissolved in)</t>
  </si>
  <si>
    <t>Wend Wax test 1 - stick only</t>
  </si>
  <si>
    <t>Rex Black Diamond Wax - 11+1 mix</t>
  </si>
  <si>
    <t>Rex Black Diamond Wax - 4+1 Mix</t>
  </si>
  <si>
    <t xml:space="preserve">Finish Line Dry </t>
  </si>
  <si>
    <t>Extrapolation = +28.3%</t>
  </si>
  <si>
    <t xml:space="preserve">Block 3. </t>
  </si>
  <si>
    <t>Block 4</t>
  </si>
  <si>
    <t>Block 6 - change to use a 1.5 multiplication on Block 4</t>
  </si>
  <si>
    <r>
      <rPr>
        <b/>
        <sz val="16"/>
        <color rgb="FFFF00FF"/>
        <rFont val="Calibri"/>
        <family val="2"/>
        <scheme val="minor"/>
      </rPr>
      <t>WAX</t>
    </r>
    <r>
      <rPr>
        <b/>
        <sz val="16"/>
        <color theme="1"/>
        <rFont val="Calibri"/>
        <family val="2"/>
        <scheme val="minor"/>
      </rPr>
      <t xml:space="preserve"> / </t>
    </r>
    <r>
      <rPr>
        <b/>
        <sz val="16"/>
        <color rgb="FF00B050"/>
        <rFont val="Calibri"/>
        <family val="2"/>
        <scheme val="minor"/>
      </rPr>
      <t>Wax</t>
    </r>
    <r>
      <rPr>
        <b/>
        <sz val="16"/>
        <color theme="1"/>
        <rFont val="Calibri"/>
        <family val="2"/>
        <scheme val="minor"/>
      </rPr>
      <t xml:space="preserve"> </t>
    </r>
    <r>
      <rPr>
        <b/>
        <sz val="16"/>
        <color rgb="FF00B050"/>
        <rFont val="Calibri"/>
        <family val="2"/>
        <scheme val="minor"/>
      </rPr>
      <t>DRIP /</t>
    </r>
    <r>
      <rPr>
        <b/>
        <sz val="16"/>
        <color theme="1"/>
        <rFont val="Calibri"/>
        <family val="2"/>
        <scheme val="minor"/>
      </rPr>
      <t xml:space="preserve"> </t>
    </r>
    <r>
      <rPr>
        <b/>
        <sz val="16"/>
        <color rgb="FF00B0F0"/>
        <rFont val="Calibri"/>
        <family val="2"/>
        <scheme val="minor"/>
      </rPr>
      <t xml:space="preserve">DRIP - WET </t>
    </r>
    <r>
      <rPr>
        <b/>
        <sz val="16"/>
        <color theme="1"/>
        <rFont val="Calibri"/>
        <family val="2"/>
        <scheme val="minor"/>
      </rPr>
      <t xml:space="preserve">/ </t>
    </r>
    <r>
      <rPr>
        <b/>
        <sz val="16"/>
        <color rgb="FFFF0000"/>
        <rFont val="Calibri"/>
        <family val="2"/>
        <scheme val="minor"/>
      </rPr>
      <t>GREASE</t>
    </r>
  </si>
  <si>
    <r>
      <rPr>
        <b/>
        <sz val="16"/>
        <color rgb="FFFF00FF"/>
        <rFont val="Calibri"/>
        <family val="2"/>
        <scheme val="minor"/>
      </rPr>
      <t>WAX</t>
    </r>
    <r>
      <rPr>
        <b/>
        <sz val="16"/>
        <color theme="1"/>
        <rFont val="Calibri"/>
        <family val="2"/>
        <scheme val="minor"/>
      </rPr>
      <t xml:space="preserve"> /</t>
    </r>
    <r>
      <rPr>
        <b/>
        <sz val="16"/>
        <color rgb="FF00B050"/>
        <rFont val="Calibri"/>
        <family val="2"/>
        <scheme val="minor"/>
      </rPr>
      <t xml:space="preserve"> Wax DRIP /</t>
    </r>
    <r>
      <rPr>
        <b/>
        <sz val="16"/>
        <color theme="1"/>
        <rFont val="Calibri"/>
        <family val="2"/>
        <scheme val="minor"/>
      </rPr>
      <t xml:space="preserve"> </t>
    </r>
    <r>
      <rPr>
        <b/>
        <sz val="16"/>
        <color rgb="FF00B0F0"/>
        <rFont val="Calibri"/>
        <family val="2"/>
        <scheme val="minor"/>
      </rPr>
      <t xml:space="preserve">DRIP - WET </t>
    </r>
    <r>
      <rPr>
        <b/>
        <sz val="16"/>
        <color theme="1"/>
        <rFont val="Calibri"/>
        <family val="2"/>
        <scheme val="minor"/>
      </rPr>
      <t xml:space="preserve">/ </t>
    </r>
    <r>
      <rPr>
        <b/>
        <sz val="16"/>
        <color rgb="FFFF0000"/>
        <rFont val="Calibri"/>
        <family val="2"/>
        <scheme val="minor"/>
      </rPr>
      <t>GREASE</t>
    </r>
  </si>
  <si>
    <t>Block 5</t>
  </si>
  <si>
    <t>Extrapolation = -3.0%</t>
  </si>
  <si>
    <t>Block 6</t>
  </si>
  <si>
    <t>Only one wet lubricant has been tested in block 6 - insufficient for data average extrapolation.</t>
  </si>
  <si>
    <t>Finish line Ceramic Wax (unable to extrapolate data)</t>
  </si>
  <si>
    <t xml:space="preserve">Silca Hot wax X </t>
  </si>
  <si>
    <t xml:space="preserve">Silca Hot wax X  </t>
  </si>
  <si>
    <t>Hot Wax X</t>
  </si>
  <si>
    <t>Finish Line Wet (green bottle)</t>
  </si>
  <si>
    <t xml:space="preserve">Candle wax </t>
  </si>
  <si>
    <t>Ceramic Speed Wet Conditions</t>
  </si>
  <si>
    <t>Singer General Purpose ($6.95)</t>
  </si>
  <si>
    <t>Singer general purpose ($6.95)</t>
  </si>
  <si>
    <t xml:space="preserve">Ceramic Speed Wet Conditions </t>
  </si>
  <si>
    <t>Ceramic Speed UFO Drip All conditions</t>
  </si>
  <si>
    <t>Cyclon All weather</t>
  </si>
  <si>
    <t xml:space="preserve">Airolube </t>
  </si>
  <si>
    <t>Airolube</t>
  </si>
  <si>
    <t>*D.A = Re lube applications doubled</t>
  </si>
  <si>
    <t xml:space="preserve">Red = extrapolated data as test stopped before testing this block. </t>
  </si>
  <si>
    <t>*E.A = Extended application intervals</t>
  </si>
  <si>
    <t>See Below Wear by block data table for current extrapolations.</t>
  </si>
  <si>
    <t xml:space="preserve">What does the data mean?  The recommended time to replace your chain is at 0.5% elongation wear. This is the benchmark used in the zfc main test. </t>
  </si>
  <si>
    <t>The ZFC test is a difficult test. Each block is 1000km, and alternates between clean and contamination blocks. Most facilities lubricant tests are very short (hours).</t>
  </si>
  <si>
    <t>Wheras most ZFC tests last from 3000 to 6000km. There are re lubrication intervals, but NO cleaning during main test - it is up to the lubricant to resist becoming abrasive.</t>
  </si>
  <si>
    <t>the ZFC test cannot say which may be 5w loss lube or a 6w or 4w etc. As a blunt tool to measure performance, we are looking for large differences in wear rate, as a high wear</t>
  </si>
  <si>
    <t>Also look for notable changes by Block. Ie if a lubricant is impressive in block 1, but increases notably in block 2 - then it has absorbed a lot of contamination and become abrasive</t>
  </si>
  <si>
    <t xml:space="preserve">The test is just a Tacx Neo smart trainer set to 250w resistance, driven by an industrial motor at 100 cadence. So it is an actual bicycle drivetrain. </t>
  </si>
  <si>
    <t xml:space="preserve">So the chain, and its lubricant - is being tested in its ACTUAL use case, not some esoteric efficiency test method. </t>
  </si>
  <si>
    <t>If a lubricant shows high chain wear in this test, it is EXTREMELY unlikely to be a high performing product in your cycling.  If you are happy with a product that tests poorly here,</t>
  </si>
  <si>
    <t xml:space="preserve">you will do cartwheels of joy if you switched to a high performing product of your preference (wet, wax, wax drip etc). </t>
  </si>
  <si>
    <t xml:space="preserve">The test is a true like for like benchmark. The lubricants are tested at same load, same intervals, same contamination introduced at the same time and same amount. </t>
  </si>
  <si>
    <t xml:space="preserve">The wear rates are a true reflection of one lubricants performance vs another, as a bicycle chain lubricant, in its actual use case on a bicycle drivetrain. </t>
  </si>
  <si>
    <t xml:space="preserve">At the bottom of the lubricant test page on website is the full test brief if you wish to read the full test protocol and deeper information. </t>
  </si>
  <si>
    <t xml:space="preserve">Private Immersive wax </t>
  </si>
  <si>
    <t>Private test - wet lubricant</t>
  </si>
  <si>
    <t>Private immersive wax</t>
  </si>
  <si>
    <t>Private Immersive wax (2)</t>
  </si>
  <si>
    <t>Private immersive wax (2)</t>
  </si>
  <si>
    <t>Private test wet lubricant (2)</t>
  </si>
  <si>
    <t>Private test - wet lubricant (1)</t>
  </si>
  <si>
    <t>Private wax drip (1)</t>
  </si>
  <si>
    <t>Private Immersive wax (3)</t>
  </si>
  <si>
    <t>Tunap Eco</t>
  </si>
  <si>
    <t>Wet lubricants Extrapolation update - Nov 2024</t>
  </si>
  <si>
    <t>Average All Wet Block 2 - %</t>
  </si>
  <si>
    <t>Average All Wet Block 1 - 10.8%</t>
  </si>
  <si>
    <t>Average All wet Block 2 = 53.1%</t>
  </si>
  <si>
    <t>Average all wet Block 3 = 38.8%</t>
  </si>
  <si>
    <t>Extrapolation = -14.3%</t>
  </si>
  <si>
    <t>Average all tested wet block 4 = 79.2</t>
  </si>
  <si>
    <t>Average All wet block 2 = 53.1%</t>
  </si>
  <si>
    <t>Extrapolation = + 26.1%</t>
  </si>
  <si>
    <t xml:space="preserve">Too small data (only 3) </t>
  </si>
  <si>
    <t>Use their block 3 wear rate (very optimistic</t>
  </si>
  <si>
    <t>Extrapolation =  use block 3</t>
  </si>
  <si>
    <t>Wax drip lubricants Extrapolation update - Nov 2024</t>
  </si>
  <si>
    <t>Average All Wax Block 1 - 9.7%</t>
  </si>
  <si>
    <t xml:space="preserve">Average All Wax Block 2 - </t>
  </si>
  <si>
    <t xml:space="preserve">Extrapolation = </t>
  </si>
  <si>
    <t xml:space="preserve">Average All wax Block 2 = </t>
  </si>
  <si>
    <t>Average all wax Block 3 =</t>
  </si>
  <si>
    <t>Average All wax block 2 = 9.7%</t>
  </si>
  <si>
    <t>Average all tested wax block 4 = 39.9</t>
  </si>
  <si>
    <t>Extrapolation = + 30.2%</t>
  </si>
  <si>
    <t>Average all wax tested block 4 = 39.9%</t>
  </si>
  <si>
    <t>Average all wax tested block 5 = 23.8%</t>
  </si>
  <si>
    <t>Extrapolation = -16.1% reduction vs block 4</t>
  </si>
  <si>
    <t>Average all wet tested block 6 = 40.6%</t>
  </si>
  <si>
    <t>Extrapolation = + 0.7%  vs block 4</t>
  </si>
  <si>
    <t>Immersive wax (excluding Finish line halo</t>
  </si>
  <si>
    <t>Block 5 - use block 3</t>
  </si>
  <si>
    <t>Block 2 - Dry Offroad conditions</t>
  </si>
  <si>
    <t xml:space="preserve">Block 3 - No Contamination </t>
  </si>
  <si>
    <t>Block 4 - Wet conditions riding</t>
  </si>
  <si>
    <t>Block 5 - No Contamination</t>
  </si>
  <si>
    <t>Block 6 - Harsh wet conditions riding</t>
  </si>
  <si>
    <t>N/A</t>
  </si>
  <si>
    <t>Wear - Block by block (individual wear rate for each block)</t>
  </si>
  <si>
    <r>
      <t>Number of chains worn to recommended replacement mark of 0.5% in EACH block.</t>
    </r>
    <r>
      <rPr>
        <b/>
        <i/>
        <sz val="20"/>
        <color rgb="FFFF0000"/>
        <rFont val="Calibri"/>
        <family val="2"/>
        <scheme val="minor"/>
      </rPr>
      <t xml:space="preserve"> 1.0 = 1 chain worn to 0.5% wear mark</t>
    </r>
  </si>
  <si>
    <t>Friction / wear test - CUMULATIVE WEAR - Main test protocol</t>
  </si>
  <si>
    <r>
      <t xml:space="preserve">Number of chains worn to recommended replacement mark of 0.5%. </t>
    </r>
    <r>
      <rPr>
        <b/>
        <i/>
        <sz val="20"/>
        <color rgb="FFFF0000"/>
        <rFont val="Calibri"/>
        <family val="2"/>
        <scheme val="minor"/>
      </rPr>
      <t xml:space="preserve">1.0 = 1 chain worn to 0.5% wear mark. </t>
    </r>
  </si>
  <si>
    <t xml:space="preserve">How to use this data? </t>
  </si>
  <si>
    <t xml:space="preserve">The table below shows the wear recorded for each individual test block. This enables you to drill down to what lubricant performs for your riding - ie offroad? Frequent wet? </t>
  </si>
  <si>
    <t xml:space="preserve"> A high result in block 1 may indicate initial penetration issues, especially if there is a similar or even lower wear rate in block 2 where abrasive contamination is now added. </t>
  </si>
  <si>
    <t xml:space="preserve">Or, if there is a high wear rate in block 1, followed by a much worse result in block 2, it is simply a very poor lubricant. </t>
  </si>
  <si>
    <t>A high amount of wear in block 2 (regardless of block 1 result) - shows the lubricant becomes abrasive once exposed to dry dust contamination = NOT suitable for offroad / gravel</t>
  </si>
  <si>
    <t xml:space="preserve">Block 3 gives us an indication if the lubricant was able to improve / flush clean itself after block 2 - ie any ability to "clean as it lubes". </t>
  </si>
  <si>
    <t xml:space="preserve">Block 4 gives us an indication of the lubricants performance in wet weather conditions. </t>
  </si>
  <si>
    <t xml:space="preserve">Block 5 is similar to block 3 - how does the lubricant recover post block 4's wet contamination. </t>
  </si>
  <si>
    <t xml:space="preserve">Block 6 is a harsher wet conditions test vs block 4 - it has double the amount of water, double the amount of contamination, this is applied twice as often (4x amount all up). </t>
  </si>
  <si>
    <t>Extrapolated data is the average result for lubricants of that type that have physically been tested (better performing) in that block. It is likely if tested the red data fields would be worse than shown</t>
  </si>
  <si>
    <t>SUMMARY</t>
  </si>
  <si>
    <t>If you only ride in dry road conditions - Any lubricant with a low wear rate in BLOCK 1 will suit you well, especially if you follow chain maintenacnce guide (instructions tab - ZFC)</t>
  </si>
  <si>
    <t xml:space="preserve">The table below shows the wear recorded across the main test (cumulative - each blocks wear added to all previous wear). </t>
  </si>
  <si>
    <t xml:space="preserve">For most data / cost comparisons I use the first 5000km only, excluding harsh block 6, as most lubircants have failed long before, and I am using heavily extrapolated data to fill. </t>
  </si>
  <si>
    <t xml:space="preserve">The main test up to the end of Block 5 (5000km of testing including a dry contamination block and a wet contamination block) - is an overall fairly tough test. </t>
  </si>
  <si>
    <t>A lubricant with a result of 1.0 (one chain worn to the recommended chain wear replacement mark of 0.5% elongation wear) for Block 5 is a high performing lubricant</t>
  </si>
  <si>
    <t xml:space="preserve">For MOST cyclists - especially predominantely dry conditions road cycling - you should also expect to attain at least 5000km to a 0.5% wear mark for that lubricant. </t>
  </si>
  <si>
    <t xml:space="preserve">IF you ride predominantly offroad - you should refer to the individual block by block data table (below the cumulative wear table) to select a lubricant that performs well </t>
  </si>
  <si>
    <t xml:space="preserve">in offroad conditions (gravel / mtb). Many wet lubricants especially become very abrasive very quickly when exposed to the world of dirt and dust. </t>
  </si>
  <si>
    <t xml:space="preserve">IF you ride predominantly or frequently in wet condtions / harsh wet conditions - you should refer to the block by block data table (below cumulative wear table) to select </t>
  </si>
  <si>
    <t xml:space="preserve">A lubricant that performs well in those conditions. </t>
  </si>
  <si>
    <r>
      <t xml:space="preserve">Data fields that are </t>
    </r>
    <r>
      <rPr>
        <b/>
        <i/>
        <sz val="14"/>
        <color rgb="FFFF0000"/>
        <rFont val="Calibri"/>
        <family val="2"/>
        <scheme val="minor"/>
      </rPr>
      <t>RED</t>
    </r>
    <r>
      <rPr>
        <b/>
        <i/>
        <sz val="14"/>
        <color rgb="FF0070C0"/>
        <rFont val="Calibri"/>
        <family val="2"/>
        <scheme val="minor"/>
      </rPr>
      <t xml:space="preserve"> denote the data is</t>
    </r>
    <r>
      <rPr>
        <b/>
        <i/>
        <sz val="14"/>
        <color rgb="FFFF0000"/>
        <rFont val="Calibri"/>
        <family val="2"/>
        <scheme val="minor"/>
      </rPr>
      <t xml:space="preserve"> Extrapolated </t>
    </r>
    <r>
      <rPr>
        <b/>
        <i/>
        <sz val="14"/>
        <color rgb="FF0070C0"/>
        <rFont val="Calibri"/>
        <family val="2"/>
        <scheme val="minor"/>
      </rPr>
      <t xml:space="preserve">as the test was stopped at end of previous block due to high wear not warranting continuing test. </t>
    </r>
  </si>
  <si>
    <r>
      <t xml:space="preserve">Data fields that are </t>
    </r>
    <r>
      <rPr>
        <b/>
        <i/>
        <sz val="14"/>
        <color rgb="FFFF0000"/>
        <rFont val="Calibri"/>
        <family val="2"/>
        <scheme val="minor"/>
      </rPr>
      <t>RED</t>
    </r>
    <r>
      <rPr>
        <b/>
        <i/>
        <sz val="14"/>
        <color rgb="FF0070C0"/>
        <rFont val="Calibri"/>
        <family val="2"/>
        <scheme val="minor"/>
      </rPr>
      <t xml:space="preserve"> denote the data is </t>
    </r>
    <r>
      <rPr>
        <b/>
        <i/>
        <sz val="14"/>
        <color rgb="FFFF0000"/>
        <rFont val="Calibri"/>
        <family val="2"/>
        <scheme val="minor"/>
      </rPr>
      <t>Extrapolated</t>
    </r>
    <r>
      <rPr>
        <b/>
        <i/>
        <sz val="14"/>
        <color rgb="FF0070C0"/>
        <rFont val="Calibri"/>
        <family val="2"/>
        <scheme val="minor"/>
      </rPr>
      <t xml:space="preserve"> as the test was stopped at end of previous block due to high wear not warranting continuing test. </t>
    </r>
  </si>
  <si>
    <t>Block 1 - 1000km- No Contamination</t>
  </si>
  <si>
    <t>Block 2 - 1000km -  Dry Offroad conditions</t>
  </si>
  <si>
    <r>
      <t xml:space="preserve">If you ride gravel or mtb in predominately dry conditions - you want a lubricant with a low wear rate in BLOCK 2. </t>
    </r>
    <r>
      <rPr>
        <b/>
        <i/>
        <sz val="14"/>
        <color rgb="FFFF0000"/>
        <rFont val="Calibri"/>
        <family val="2"/>
        <scheme val="minor"/>
      </rPr>
      <t xml:space="preserve">ZFC RECOMMENDS BELOW 1.5 chains per 5000km </t>
    </r>
  </si>
  <si>
    <r>
      <t xml:space="preserve">Block 2 - Dry Offroad conditions - </t>
    </r>
    <r>
      <rPr>
        <b/>
        <sz val="14"/>
        <color rgb="FFFF0000"/>
        <rFont val="Calibri"/>
        <family val="2"/>
        <scheme val="minor"/>
      </rPr>
      <t>CHAINS WORN to 0.5% PER 5000km</t>
    </r>
  </si>
  <si>
    <r>
      <t>Block 4 - Wet conditions riding -</t>
    </r>
    <r>
      <rPr>
        <b/>
        <sz val="14"/>
        <color rgb="FFFF0000"/>
        <rFont val="Calibri"/>
        <family val="2"/>
        <scheme val="minor"/>
      </rPr>
      <t xml:space="preserve"> Chains Worn to 0.5% per 5000km</t>
    </r>
  </si>
  <si>
    <r>
      <t xml:space="preserve">If you ride in frequent wet conditions (road or offroad) - you want a lubricant with a low (comparatively..) wear rate in Block 4 - </t>
    </r>
    <r>
      <rPr>
        <b/>
        <i/>
        <sz val="14"/>
        <color rgb="FFFF0000"/>
        <rFont val="Calibri"/>
        <family val="2"/>
        <scheme val="minor"/>
      </rPr>
      <t>ZFC RECOMMENDS BELOW 2.5 Chains per 5000km</t>
    </r>
  </si>
  <si>
    <t>Block 6 - Harsh wet conditions riding - Chains worn to 0.5% per 5000km</t>
  </si>
  <si>
    <r>
      <t>If you ride in frequent  VERY HARSH conditions - you want a lubricant with a low (comparatively..) wear rate in Block 6,</t>
    </r>
    <r>
      <rPr>
        <b/>
        <i/>
        <sz val="14"/>
        <color rgb="FFFF0000"/>
        <rFont val="Calibri"/>
        <family val="2"/>
        <scheme val="minor"/>
      </rPr>
      <t xml:space="preserve"> ZFC RECOMMENDS BELOW 3.5 chains per 5000km</t>
    </r>
  </si>
  <si>
    <t xml:space="preserve">The LOWER the number of chains worn to recommended 0.5%, the better performing the lubricant. In real riding, the lower chain wear WILL = lower cassette and chainring wear as well. </t>
  </si>
  <si>
    <t xml:space="preserve">rate denotes rapid wear of the chains steel parts, and it flat out takes friction to wear steel at a notable rate. So a 0.1 vs a 0.2, or 1.3 vs 1.4 etc - I don’t care. </t>
  </si>
  <si>
    <t xml:space="preserve">Ie a 0.5 difference means a chain was more worn by half of its wear lifespan vs another lubricant. A 1.0 difference means an entire other chains was worn to wear allowance by same point. </t>
  </si>
  <si>
    <t xml:space="preserve">But a 0.1 vs 0.3 or 0.4 difference result is becoming a notable performance difference if this is for an individual wear block, or around 0.5 for the overall cumulative wear. </t>
  </si>
  <si>
    <t xml:space="preserve">*Before you email me about the great results you have had with X poor result lubricant - pls note that getting 10,000km from a chain is easy if you run it WAY past recommended </t>
  </si>
  <si>
    <t xml:space="preserve">0.5% wear mark. And/Or if you flush clean your chains every week to reset contamination. I would get about 60,000km if I took an Mspeedwax / Hot Melt / Rex BD chain to 2%. </t>
  </si>
  <si>
    <t>Main test protocol  - Understanding the ZFC benchmark test and data.</t>
  </si>
  <si>
    <t xml:space="preserve">As such, 0.5% elongation wear = 1.0 chains worn in the data tables. Thus 2.0 would mean 2 chains would have been worn to 0.5% replacement mark by this point etc. </t>
  </si>
  <si>
    <t xml:space="preserve">Lubricants protecting your chain (and thus drivetrain) from wear can have a huge impact on your running costs - especially for higher end components. </t>
  </si>
  <si>
    <t>Or - if you just replace your drivetrain at an annual service, a lubricant protecting your drivetrain from a lot of wear will have a significant impact on your drivetrain performance,</t>
  </si>
  <si>
    <t xml:space="preserve">especially towards the end of its tenure - keeping it much lower friction, better shifting, reduced chance of chain drop, reduced chance of chain failure. All very good things. </t>
  </si>
  <si>
    <t xml:space="preserve">Your chain and its lubricant work EXTREMELY hard. Your chain has many moving parts per link, and they need lubrication under thousands fo PSI pressure load, with high contamination exposure. Your humble bicycle chain, at the heart of propelling you forwards, is actually quite an extreme lubrication challenge that many underestimate, to their cost. </t>
  </si>
  <si>
    <t>A pretty bonkers market segment….</t>
  </si>
  <si>
    <t xml:space="preserve">Your chain lubricant choice can very easily either cost you a lot or save you a lot - in both efficiency and running costs. </t>
  </si>
  <si>
    <t xml:space="preserve">But it can be so hard for cyclists to know which brand or which product to trust. Manufacturers can make any claim they like about their products performance, and often with zero </t>
  </si>
  <si>
    <t xml:space="preserve">That is why the ZFC benchmark test exists. It is a test where load, time, contamination exposure, re lubrication etc etc are all controlled. The wear rates that come in are purely down to </t>
  </si>
  <si>
    <t xml:space="preserve">the performance and wear protection of the lubricant to do its job in its actual use case - on a bicycle chain on a bicycle drivetrain. Not some esoteric ASTM test for a different use case. </t>
  </si>
  <si>
    <t xml:space="preserve">Assessing a lubricants performance via wear correlation is a relatively blunt tool. It cannot directly predict efficiency (speed). Ie if two lubricants return similar wear rate results, </t>
  </si>
  <si>
    <t xml:space="preserve">Understanding Cost to run calculations. </t>
  </si>
  <si>
    <t xml:space="preserve">This has been a difficult area to model. Previously I had extremely detailed modelling, factoring lubricant cost, different components etc - however the numbers were often </t>
  </si>
  <si>
    <t>difficult for viewers to understand, and for the poor performing lubricants, the cost to run numbers were pretty unbelievable - because in real life no one would actually spend those $$</t>
  </si>
  <si>
    <t xml:space="preserve">For example, the worst performing lubircants would eat through many chains per 5000km or 10,000km to a 0.5% recommended wear replacement mark. And if one actually replaced </t>
  </si>
  <si>
    <t xml:space="preserve">their chains and components from this wear as should be done, the cost to run modelling would have been very accurate of that very high cost. But, people running such lubricants do not </t>
  </si>
  <si>
    <t>do this, instead they keep running chain and drivetrain parts until they are very very worn, and then replace. Often they may have no idea just how worn their drivetrain was, they just know</t>
  </si>
  <si>
    <t>when they get their bike back it feels brand new! But when they would see a number saying X huge amount of $ per 10,000km, and they are not spending that due to riding things to the</t>
  </si>
  <si>
    <t xml:space="preserve">death vs replacing components at recommended wear - they would disregard cost to run calculations entirely as being wildly inaccurate - which in reality, for them - they were. </t>
  </si>
  <si>
    <t xml:space="preserve">But cost to run is a key driver of this testing. Lubricants that wear your chain (and thus drivetrain) components rapidly DO cost A LOT of cyclists A LOT of extra money every year. </t>
  </si>
  <si>
    <t xml:space="preserve">And many components can be very expensive. We now have chains costing over $200 and cassettes costing $700 to $1000+, as well as some very expensive chain rings. On high end </t>
  </si>
  <si>
    <t xml:space="preserve">components a lubricant that prevents half the wear vs another lubricant can literally save you $1000 on component wear over a year, or 5000km, or 10,000km etc. </t>
  </si>
  <si>
    <t xml:space="preserve">What would you rather spend your money on? Those news glasses you covet? Or shoes? Or helmet? Or winter jacket? Or Cargo bibs? - Or just burn it on buying new groupset components </t>
  </si>
  <si>
    <t xml:space="preserve">that by simply buying a proven excellent lubricant vs a proven meh or poor lubricant - you can easily prevent that wear and needed replacement. </t>
  </si>
  <si>
    <t>However in light of the issues on original cost to run, it has now been greatly simplified, and more leeway given around replacement. Cost to run is based on rider taking chain to 1.0% wear</t>
  </si>
  <si>
    <t>as opposed to recommended replacement mark of 0.5%, and then cost to replace components of $500. If you components cost less than this, factor that for yourself when you are comparing</t>
  </si>
  <si>
    <t xml:space="preserve">the cost to run $ amounts. Remember also your components may cost MUCH more than this, so - factor accordingly. If the cost to run on my modelling has one lubricant at $500 and </t>
  </si>
  <si>
    <t xml:space="preserve">another lubricant at $1000, but your compnents will cost your $1000 to replace vs $500, then there will be $1000 wear saving between those 2 lubricants vs $500. </t>
  </si>
  <si>
    <t>REMEMBER THIS IS A BENCHMARK TEST!</t>
  </si>
  <si>
    <t xml:space="preserve">relative to each other. If you ride gravel, and in the ZFC table Lubricant A is much lower wear than Lubricant B in the dry offroad test block 2 - whilst your wear rate will differ </t>
  </si>
  <si>
    <t xml:space="preserve">for your cycling vs this benchmark test, the relationship will be highly linked. You can expect lubricant A to deliver much lower wear to you Vs lubricant B just like it did in this test. </t>
  </si>
  <si>
    <t>Yes - I know - for X lubricant that performs poorly on the data below there will be cyclists that have achieved very different KM's to wear rate in their use.  But I am not testing your personal</t>
  </si>
  <si>
    <t xml:space="preserve">riding conditions or terrain. I am not testing your power. I am not testing your chain and drivetrain maintenance.  In the ZFC test, all aspects and conditions are the same, so the results are </t>
  </si>
  <si>
    <t xml:space="preserve">Sadly - despite the changes, the cost to run calcs for the worst performing products are still a bit nuts. They just eat so many chains. In reality what happens is people just run them </t>
  </si>
  <si>
    <t xml:space="preserve">very worn for a long time. They pay for it in a very badly running drivetrain vs paying in $, because if they realised how bad things were, they would try a different lubricant. </t>
  </si>
  <si>
    <t>Or in some cases people mask a poor lubricant by way of very frequent and very thorough maintenance, which also carries time and solvent costs (and solvent ends up where?)</t>
  </si>
  <si>
    <t xml:space="preserve">In summary - if you have been happy with a product that tests poorly in the ZFC test, you will be doing carthwheels of joy if you used a high performing product instead. </t>
  </si>
  <si>
    <r>
      <t xml:space="preserve">substantiation of the claim, or zero independent substantiation. Sadly it is also very difficult for cycling media to properly assess, and most cyclists struggle too </t>
    </r>
    <r>
      <rPr>
        <b/>
        <sz val="14"/>
        <color rgb="FFFF0000"/>
        <rFont val="Calibri"/>
        <family val="2"/>
        <scheme val="minor"/>
      </rPr>
      <t>(Track your chain wear!!!)</t>
    </r>
  </si>
  <si>
    <t>Finish Line Halo IM wax (re-test Jan 25)</t>
  </si>
  <si>
    <t>Finish Line Halo IM wax (*RE-Test Jan 25)</t>
  </si>
  <si>
    <t>Finish Line Halo Drip wax - re test.</t>
  </si>
  <si>
    <t>Finish Line Halo Drip wax (*Re-Test)</t>
  </si>
  <si>
    <t>Tunap Ultimate Synthetic</t>
  </si>
  <si>
    <t>Tunap Eco Ultimate Synthetic</t>
  </si>
  <si>
    <t>WD-40 Original</t>
  </si>
  <si>
    <t>WD-40 original</t>
  </si>
  <si>
    <t>Silca Hot Melt + Endurance Chip</t>
  </si>
  <si>
    <t>Optimize Bike</t>
  </si>
  <si>
    <t>Optimize Bike Graphene Wax</t>
  </si>
  <si>
    <t>Block 6 - avg inc on block 6 = 0.08 vs block 4. Add 0.08 to block 4</t>
  </si>
  <si>
    <t>Dynamic Wander Wax</t>
  </si>
  <si>
    <t>Silca Hot Melt (re test, up from 1595km)</t>
  </si>
  <si>
    <t>Silca + Endurance Chip - *Extended intervals*</t>
  </si>
  <si>
    <t xml:space="preserve">Some lubricant tests require and adjustment to the standard test protocol. </t>
  </si>
  <si>
    <t xml:space="preserve">This can be due to either the lubricant is designed for outright speed and may have  short treatment lifespan. </t>
  </si>
  <si>
    <t xml:space="preserve">The standard protocol was designed around "Normal" treatment longevity expectations for most lubricants </t>
  </si>
  <si>
    <t xml:space="preserve">This has lubricant applied every 9 to 12 hours depending on chain ring and cog combination to complete that intervals km's - in the NO CONTAMINATION blocks - (Blocks 1, 3 and 5). </t>
  </si>
  <si>
    <t xml:space="preserve">In the contamination blocks (2, 4 and 6) - the re lubrication rate is doubled (re applied every 4.5 to 6hrs depending on gear ratio for that interval set). </t>
  </si>
  <si>
    <t xml:space="preserve">So for block 1 - Chain is lubricated at start of this block for its first interval,  and then twice more during block. </t>
  </si>
  <si>
    <t xml:space="preserve">This is the same for block 3 and 5. </t>
  </si>
  <si>
    <t xml:space="preserve">Blocks 2, 4 and 6 have 6 re lubrication intervals. </t>
  </si>
  <si>
    <t xml:space="preserve">Some lubricants are designed to have very long treatment lifespans. </t>
  </si>
  <si>
    <t xml:space="preserve">IF a lubricant is designed for pure speed and marketing claims state a treatment lifespan less than the standard test protocol intervals, the re lubrication intervals will be adjusted to be within manufacturers claims. </t>
  </si>
  <si>
    <t xml:space="preserve">In essence, it will be re lubricated say twice of often vs standard protocol if needed, denoted with a *D.A* next to lubricant = Double application rate. </t>
  </si>
  <si>
    <t xml:space="preserve">This is not cheating the protocol.  It is racing tires - they give ultimate grip, but you need to replace them more often, they are not designed for long mileage. </t>
  </si>
  <si>
    <t xml:space="preserve">There is no point testing a product outside of its design brief as the results are basically useless. </t>
  </si>
  <si>
    <t xml:space="preserve">Conversely, some products the manufacturer will wish for re lubrication intervals to be lessened as their product claims are around excellent treatment longevity, and they want the ZFC test to help validate those claims. </t>
  </si>
  <si>
    <t xml:space="preserve">If a lubricant is very long lasting, re applying at the standard intervals can also lead to over lubrication, which can be less than optimal (more mess and contamination gathering for wet lubes, more build up for wax lubes etc). </t>
  </si>
  <si>
    <t xml:space="preserve">So either IF a product makes big claims re treatment lifespan, or on request from the manufacturer, re lubrication intervals can be extended. </t>
  </si>
  <si>
    <t>This will be noted next to the lubricant name, and below is the normal extended lubrication intervals for comparison</t>
  </si>
  <si>
    <t>Block 1</t>
  </si>
  <si>
    <t>Normal</t>
  </si>
  <si>
    <t>Extended</t>
  </si>
  <si>
    <t>Doubled</t>
  </si>
  <si>
    <t>Block 2</t>
  </si>
  <si>
    <t>Block 3</t>
  </si>
  <si>
    <t>TEST TOTAL</t>
  </si>
  <si>
    <t>Cyclowax Race Wax</t>
  </si>
  <si>
    <t>Rex Black Diamond (*Extended Intervals)</t>
  </si>
  <si>
    <t xml:space="preserve">Nano Titanium Armour </t>
  </si>
  <si>
    <t>Nano Titanium Armour (*Extended Intervals)</t>
  </si>
  <si>
    <r>
      <t xml:space="preserve">Immersive Wax + </t>
    </r>
    <r>
      <rPr>
        <b/>
        <sz val="14"/>
        <color rgb="FF00B050"/>
        <rFont val="Calibri"/>
        <family val="2"/>
        <scheme val="minor"/>
      </rPr>
      <t>Wax Drip Combo</t>
    </r>
    <r>
      <rPr>
        <b/>
        <sz val="14"/>
        <color rgb="FFFF00FF"/>
        <rFont val="Calibri"/>
        <family val="2"/>
        <scheme val="minor"/>
      </rPr>
      <t xml:space="preserve"> (Silca)</t>
    </r>
  </si>
  <si>
    <t>Avg by type</t>
  </si>
  <si>
    <t>ALL Tested</t>
  </si>
  <si>
    <t>Wet Lubes / Oil</t>
  </si>
  <si>
    <t>Wax Drip</t>
  </si>
  <si>
    <t>Immersive Wax</t>
  </si>
  <si>
    <t>Chains worn - 1k</t>
  </si>
  <si>
    <t>Chains worn - 5k</t>
  </si>
  <si>
    <t>chains worn - 1k</t>
  </si>
  <si>
    <t xml:space="preserve">Wear Test - Total KM chain lifespan - rated from total wear rates achieved from main test protocol. </t>
  </si>
  <si>
    <t xml:space="preserve">How this table works? - If across the full 6000km of main test, a chain used up 100% of its wear allowance (1.0) - then it would have a lifespan rating of 6000km in the table below. </t>
  </si>
  <si>
    <t xml:space="preserve">It took all  6 x 1000km test blocks to completely wear the chain (mix of no contamination, dry contamination, wet contamination, extreme contamination). </t>
  </si>
  <si>
    <t>Machine km's are easier on chain wear than pedalling km's, despite the 250w average power which is higher than most peoples average for all rides,</t>
  </si>
  <si>
    <t xml:space="preserve">however the overall level of mixed conditions contamination may be higher than most, less than others etc etc. Whilst this table may have X lubricant achieve Y km's and this MAY </t>
  </si>
  <si>
    <t>be a close approximation as to what Z rider may also attain - is is also possible for your riding (power, conditions, terrain, maintenance) that you may achieve much more or much less</t>
  </si>
  <si>
    <t xml:space="preserve">km's lifespan than the table below. </t>
  </si>
  <si>
    <t>The key part is this is a BENCHMARK test - ALL lubricants are subjected to same test load, intervals, contamination type, amount, when introducted etc etc. So if one lubricant delivers</t>
  </si>
  <si>
    <t xml:space="preserve">say half the total wear on the chain in this test vs another lubricant - whilst your actual km's to 100% wear will likely differ, the relative performance of one lubricant vs another </t>
  </si>
  <si>
    <t>is well worth taking heed of. If a lubricant delivers high to very high wear in the ZFC test, it will be extremely likely to do the same in the real word. If a lubricant delivers extremely low</t>
  </si>
  <si>
    <t xml:space="preserve">wear across the ZFC main test - thousands of km's include 3 x harsh contamination blocks - it will likely be just as impressive in saving chain and drivetrain wear (and thus friction </t>
  </si>
  <si>
    <t xml:space="preserve">and running costs - how expensive are your parts?!) to you. </t>
  </si>
  <si>
    <t xml:space="preserve">If by end of the 6000km test a chain had only used up half of the chains wear allowance (0.5), then it would achieve a 12,000km lifespan rating in the table below. </t>
  </si>
  <si>
    <t xml:space="preserve">If by the end of the 6000km test a chain had used up double the chain wear allowance (2.0) - then it would achieve a 3000km lifespan rating in the table below. </t>
  </si>
  <si>
    <t xml:space="preserve">*The physical rates - block by block, and cumulative across each block, are in the 2 tables after this one. </t>
  </si>
  <si>
    <t xml:space="preserve">1.0 chain wear is a chain being worn to the recommended 0.5% elongation wear replacment mark. </t>
  </si>
  <si>
    <t xml:space="preserve">It may be that a particular lubricant has a lower KM rating despite taking more km's to get to 1.0 chain wear. Ie a lubricant initially is ok in dry conditions, and is at 1.0 at 3000km. </t>
  </si>
  <si>
    <t xml:space="preserve">However, due to very poor performance from wet conditions block 4 onwards which caused a notable increase in wear rate, by the end of the 6000km test, chain is at 3.0 </t>
  </si>
  <si>
    <t xml:space="preserve">So to survive the 6000km ZFC main test across all these mixed condtions, we would in essence needed 3 chains run to 100% wear allowance. </t>
  </si>
  <si>
    <t xml:space="preserve">6000km divided by 3 chains will give that lubricant a lifespan rating of 2000km for the ZFC main test, as we are factoring in the full mixed conditions results, not just how a chain </t>
  </si>
  <si>
    <t xml:space="preserve">performed in the intial dry conditions blocks. Many chains will have a km lifespan rating that is LOWER than the km's it initially took them to reach 100%  (1.0) wear allowance. </t>
  </si>
  <si>
    <t>Total Chain wear life based on the 6000km Mixed Conditions Main test</t>
  </si>
  <si>
    <r>
      <rPr>
        <b/>
        <sz val="12"/>
        <color rgb="FF7030A0"/>
        <rFont val="Calibri"/>
        <family val="2"/>
        <scheme val="minor"/>
      </rPr>
      <t>Drivetrain cost to run per 6000km -</t>
    </r>
    <r>
      <rPr>
        <b/>
        <sz val="12"/>
        <color rgb="FFFF0000"/>
        <rFont val="Calibri"/>
        <family val="2"/>
        <scheme val="minor"/>
      </rPr>
      <t xml:space="preserve"> Based on drivetrain parts replacement cost of $500</t>
    </r>
    <r>
      <rPr>
        <b/>
        <sz val="12"/>
        <color rgb="FF7030A0"/>
        <rFont val="Calibri"/>
        <family val="2"/>
        <scheme val="minor"/>
      </rPr>
      <t xml:space="preserve">, Based on wear rates from main 6000km test. </t>
    </r>
    <r>
      <rPr>
        <b/>
        <sz val="12"/>
        <color rgb="FF0070C0"/>
        <rFont val="Calibri"/>
        <family val="2"/>
        <scheme val="minor"/>
      </rPr>
      <t xml:space="preserve">(*Assumption- replacement necessary after 1 x chain wear to a </t>
    </r>
    <r>
      <rPr>
        <b/>
        <u/>
        <sz val="12"/>
        <color rgb="FF0070C0"/>
        <rFont val="Calibri"/>
        <family val="2"/>
        <scheme val="minor"/>
      </rPr>
      <t>1.0%</t>
    </r>
    <r>
      <rPr>
        <b/>
        <sz val="12"/>
        <color rgb="FF0070C0"/>
        <rFont val="Calibri"/>
        <family val="2"/>
        <scheme val="minor"/>
      </rPr>
      <t xml:space="preserve"> elongation wear necessitating new components with a new chain).  ($Aud)</t>
    </r>
  </si>
  <si>
    <r>
      <rPr>
        <b/>
        <sz val="14"/>
        <color rgb="FF7030A0"/>
        <rFont val="Calibri"/>
        <family val="2"/>
        <scheme val="minor"/>
      </rPr>
      <t>Lubricant  - RAW cost</t>
    </r>
    <r>
      <rPr>
        <b/>
        <sz val="12"/>
        <color rgb="FF7030A0"/>
        <rFont val="Calibri"/>
        <family val="2"/>
        <scheme val="minor"/>
      </rPr>
      <t xml:space="preserve"> of product </t>
    </r>
    <r>
      <rPr>
        <b/>
        <sz val="12"/>
        <color rgb="FF0070C0"/>
        <rFont val="Calibri"/>
        <family val="2"/>
        <scheme val="minor"/>
      </rPr>
      <t>(approx - product prices go up and down over time) - does not include shipping. ($Aud)</t>
    </r>
  </si>
  <si>
    <r>
      <rPr>
        <b/>
        <sz val="14"/>
        <color rgb="FF7030A0"/>
        <rFont val="Calibri"/>
        <family val="2"/>
        <scheme val="minor"/>
      </rPr>
      <t>Lubricant -Cost per 6000km based on usage in main test.</t>
    </r>
    <r>
      <rPr>
        <b/>
        <sz val="12"/>
        <color rgb="FF0070C0"/>
        <rFont val="Calibri"/>
        <family val="2"/>
        <scheme val="minor"/>
      </rPr>
      <t xml:space="preserve">  Units used approx for 6000km main test</t>
    </r>
  </si>
  <si>
    <t>Lubricant cost per 6000km (Raw cost of lubricant X units used)</t>
  </si>
  <si>
    <r>
      <t>Total Cost - D</t>
    </r>
    <r>
      <rPr>
        <b/>
        <sz val="12"/>
        <color rgb="FFFF0000"/>
        <rFont val="Calibri"/>
        <family val="2"/>
        <scheme val="minor"/>
      </rPr>
      <t xml:space="preserve">rivetrain Cost ($500) </t>
    </r>
    <r>
      <rPr>
        <b/>
        <sz val="12"/>
        <color rgb="FF0070C0"/>
        <rFont val="Calibri"/>
        <family val="2"/>
        <scheme val="minor"/>
      </rPr>
      <t>multiplied by wear rates from main test + lubricant cost for main test - per 6000km</t>
    </r>
  </si>
  <si>
    <r>
      <t xml:space="preserve">Total Cost - </t>
    </r>
    <r>
      <rPr>
        <b/>
        <sz val="12"/>
        <color rgb="FFFF0000"/>
        <rFont val="Calibri"/>
        <family val="2"/>
        <scheme val="minor"/>
      </rPr>
      <t>Drivetrain Cost of $1000</t>
    </r>
    <r>
      <rPr>
        <b/>
        <sz val="12"/>
        <color rgb="FF0070C0"/>
        <rFont val="Calibri"/>
        <family val="2"/>
        <scheme val="minor"/>
      </rPr>
      <t xml:space="preserve"> + lubricant cost - per 6000km</t>
    </r>
  </si>
  <si>
    <r>
      <t xml:space="preserve">Total Cost - </t>
    </r>
    <r>
      <rPr>
        <b/>
        <sz val="12"/>
        <color rgb="FFFF0000"/>
        <rFont val="Calibri"/>
        <family val="2"/>
        <scheme val="minor"/>
      </rPr>
      <t>Drivetrain Cost of $1500</t>
    </r>
    <r>
      <rPr>
        <b/>
        <sz val="12"/>
        <color rgb="FF0070C0"/>
        <rFont val="Calibri"/>
        <family val="2"/>
        <scheme val="minor"/>
      </rPr>
      <t xml:space="preserve"> + lubricant cost - per 6000km</t>
    </r>
  </si>
  <si>
    <r>
      <t xml:space="preserve">Total Cost - </t>
    </r>
    <r>
      <rPr>
        <b/>
        <sz val="12"/>
        <color rgb="FFFF0000"/>
        <rFont val="Calibri"/>
        <family val="2"/>
        <scheme val="minor"/>
      </rPr>
      <t>Drivetrain Cost of $2000</t>
    </r>
    <r>
      <rPr>
        <b/>
        <sz val="12"/>
        <color rgb="FF0070C0"/>
        <rFont val="Calibri"/>
        <family val="2"/>
        <scheme val="minor"/>
      </rPr>
      <t xml:space="preserve"> + lubricant cost - per 6000km</t>
    </r>
  </si>
  <si>
    <t xml:space="preserve">This table forms the basis for the KM lifespan ratings in above table. </t>
  </si>
  <si>
    <t xml:space="preserve">Tunap Eco </t>
  </si>
  <si>
    <t>Squirt Hot Wax</t>
  </si>
  <si>
    <t>Ceramic Speed Ultra Endurance Wax</t>
  </si>
  <si>
    <t>Muc-Off Dark Energy</t>
  </si>
  <si>
    <t>Chain Maintenance Test 1* (Finish Line Dry)</t>
  </si>
  <si>
    <t>*Chain Maintenance test 1 - At end of each clean block, and in middle + end of each contamination block - on bike cleaning maintenance using 100ml degreaser in container, brushed through chain (like pro mechanics would do on W.T</t>
  </si>
  <si>
    <t xml:space="preserve">before waxed chains) </t>
  </si>
  <si>
    <t>Wend Wax test 1 - stick only (Failed test - no lubrication</t>
  </si>
  <si>
    <t>SimplyFast Lube Cube - Melt in - On test</t>
  </si>
  <si>
    <t>Cha Smart Lube  (Failed Test, no lubrication).</t>
  </si>
  <si>
    <t>SimplyFast Lube Cube - Rub on (Failed Test, no lubrication)</t>
  </si>
  <si>
    <t>Event Gear Lube Cube (Rub on, Melt in)</t>
  </si>
  <si>
    <t>Squirt Hot Wax - 15 rewaxes old</t>
  </si>
  <si>
    <t xml:space="preserve">Silca SS drip 1.0 </t>
  </si>
  <si>
    <t>*N.A = Normal application vs applied via immersive</t>
  </si>
  <si>
    <r>
      <t xml:space="preserve">Boeshield T9 -Aerosol </t>
    </r>
    <r>
      <rPr>
        <b/>
        <sz val="11"/>
        <color rgb="FFFF0000"/>
        <rFont val="Calibri"/>
        <family val="2"/>
        <scheme val="minor"/>
      </rPr>
      <t>(*N.A)</t>
    </r>
  </si>
  <si>
    <r>
      <t xml:space="preserve">Ceramic Speed Wet Conditions </t>
    </r>
    <r>
      <rPr>
        <b/>
        <sz val="11"/>
        <color rgb="FFFF0000"/>
        <rFont val="Calibri"/>
        <family val="2"/>
        <scheme val="minor"/>
      </rPr>
      <t>(*N.A)</t>
    </r>
  </si>
  <si>
    <r>
      <t xml:space="preserve">Silca Synerg-E </t>
    </r>
    <r>
      <rPr>
        <b/>
        <sz val="11"/>
        <color rgb="FFFF0000"/>
        <rFont val="Calibri"/>
        <family val="2"/>
        <scheme val="minor"/>
      </rPr>
      <t>(*N.A)</t>
    </r>
  </si>
  <si>
    <t xml:space="preserve">Ceramic Speed UFO Drip All conditions </t>
  </si>
  <si>
    <r>
      <t>Silca Synergetic</t>
    </r>
    <r>
      <rPr>
        <b/>
        <sz val="11"/>
        <color rgb="FFFF0000"/>
        <rFont val="Calibri"/>
        <family val="2"/>
        <scheme val="minor"/>
      </rPr>
      <t xml:space="preserve"> (*N.A)</t>
    </r>
  </si>
  <si>
    <t>higher wear due to initial penetration issues. The S.A.L test is to test lubricants longevity - assuming best possible application. These results can then also be used to double check initial penetration concerns by checking early S.A.L wear vs Block 1 wear</t>
  </si>
  <si>
    <t xml:space="preserve">For some lubricants - the performance difference between immersive application vs drip on application may be small to negligable. For some others - it is possible it is notable. Ie Silca SS drip (especially 1.0) - it is difficult to get a heavy application on, </t>
  </si>
  <si>
    <t>if try to apply more than 2 or 3ml, excess just runs through and off the chain. Again this is mostly to be used as a BENCHMARK of lubricant longevity performance - but numerous factors can impact a lubricants performance in real world - inlcuding application.</t>
  </si>
  <si>
    <r>
      <rPr>
        <b/>
        <sz val="12"/>
        <color rgb="FFFF0000"/>
        <rFont val="Calibri"/>
        <family val="2"/>
        <scheme val="minor"/>
      </rPr>
      <t>**NOTE -</t>
    </r>
    <r>
      <rPr>
        <sz val="12"/>
        <color theme="1"/>
        <rFont val="Calibri"/>
        <family val="2"/>
        <scheme val="minor"/>
      </rPr>
      <t xml:space="preserve"> Unless the lubricant is notated with *N.A = Normal Application - the default for Single Application Longevity test is to apply the lubricants via immersive. Some lubricants (especially wax drip lubricants) can have some level of initial </t>
    </r>
  </si>
  <si>
    <t>Silca SS drip 2.0</t>
  </si>
  <si>
    <t xml:space="preserve">Squirt Hot Wax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</si>
</sst>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0.0%"/>
    <numFmt numFmtId="166" formatCode="0.000"/>
    <numFmt numFmtId="167" formatCode="0.0"/>
  </numFmts>
  <fonts count="75"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1"/>
      <color rgb="FF0070C0"/>
      <name val="Calibri"/>
      <family val="2"/>
      <scheme val="minor"/>
    </font>
    <font>
      <b/>
      <sz val="14"/>
      <color theme="1"/>
      <name val="Calibri"/>
      <family val="2"/>
      <scheme val="minor"/>
    </font>
    <font>
      <sz val="12"/>
      <color theme="1"/>
      <name val="Calibri"/>
      <family val="2"/>
      <scheme val="minor"/>
    </font>
    <font>
      <b/>
      <sz val="11"/>
      <color rgb="FFFF0000"/>
      <name val="Calibri"/>
      <family val="2"/>
      <scheme val="minor"/>
    </font>
    <font>
      <sz val="11"/>
      <color rgb="FFFF0000"/>
      <name val="Calibri"/>
      <family val="2"/>
      <scheme val="minor"/>
    </font>
    <font>
      <b/>
      <sz val="14"/>
      <color rgb="FF0070C0"/>
      <name val="Calibri"/>
      <family val="2"/>
      <scheme val="minor"/>
    </font>
    <font>
      <b/>
      <sz val="12"/>
      <color rgb="FF0070C0"/>
      <name val="Calibri"/>
      <family val="2"/>
      <scheme val="minor"/>
    </font>
    <font>
      <sz val="12"/>
      <color rgb="FFFF0000"/>
      <name val="Calibri"/>
      <family val="2"/>
      <scheme val="minor"/>
    </font>
    <font>
      <b/>
      <u/>
      <sz val="12"/>
      <color rgb="FFFF0000"/>
      <name val="Calibri"/>
      <family val="2"/>
      <scheme val="minor"/>
    </font>
    <font>
      <sz val="11"/>
      <color rgb="FF7030A0"/>
      <name val="Calibri"/>
      <family val="2"/>
      <scheme val="minor"/>
    </font>
    <font>
      <b/>
      <sz val="18"/>
      <color theme="0"/>
      <name val="Calibri"/>
      <family val="2"/>
      <scheme val="minor"/>
    </font>
    <font>
      <sz val="18"/>
      <color theme="1"/>
      <name val="Calibri"/>
      <family val="2"/>
      <scheme val="minor"/>
    </font>
    <font>
      <sz val="22"/>
      <color theme="5"/>
      <name val="Bahnschrift"/>
      <family val="2"/>
    </font>
    <font>
      <u/>
      <sz val="22"/>
      <color theme="5"/>
      <name val="Berlin Sans FB"/>
      <family val="2"/>
    </font>
    <font>
      <b/>
      <sz val="12"/>
      <color rgb="FF7030A0"/>
      <name val="Calibri"/>
      <family val="2"/>
      <scheme val="minor"/>
    </font>
    <font>
      <sz val="12"/>
      <color rgb="FF7030A0"/>
      <name val="Calibri"/>
      <family val="2"/>
      <scheme val="minor"/>
    </font>
    <font>
      <b/>
      <sz val="18"/>
      <color rgb="FFFFC000"/>
      <name val="Calibri"/>
      <family val="2"/>
      <scheme val="minor"/>
    </font>
    <font>
      <sz val="18"/>
      <color rgb="FFFFC000"/>
      <name val="Calibri"/>
      <family val="2"/>
      <scheme val="minor"/>
    </font>
    <font>
      <sz val="14"/>
      <color theme="1"/>
      <name val="Calibri"/>
      <family val="2"/>
      <scheme val="minor"/>
    </font>
    <font>
      <b/>
      <sz val="14"/>
      <color rgb="FF7030A0"/>
      <name val="Calibri"/>
      <family val="2"/>
      <scheme val="minor"/>
    </font>
    <font>
      <sz val="11"/>
      <color rgb="FF0070C0"/>
      <name val="Calibri"/>
      <family val="2"/>
      <scheme val="minor"/>
    </font>
    <font>
      <b/>
      <sz val="14"/>
      <color theme="0"/>
      <name val="Calibri"/>
      <family val="2"/>
      <scheme val="minor"/>
    </font>
    <font>
      <b/>
      <i/>
      <sz val="14"/>
      <color rgb="FFFFC000"/>
      <name val="Calibri"/>
      <family val="2"/>
      <scheme val="minor"/>
    </font>
    <font>
      <sz val="14"/>
      <color rgb="FFFF0000"/>
      <name val="Calibri"/>
      <family val="2"/>
      <scheme val="minor"/>
    </font>
    <font>
      <b/>
      <sz val="26"/>
      <color theme="1"/>
      <name val="Calibri"/>
      <family val="2"/>
      <scheme val="minor"/>
    </font>
    <font>
      <b/>
      <sz val="14"/>
      <color rgb="FFFF00FF"/>
      <name val="Calibri"/>
      <family val="2"/>
      <scheme val="minor"/>
    </font>
    <font>
      <b/>
      <sz val="14"/>
      <color rgb="FF00B0F0"/>
      <name val="Calibri"/>
      <family val="2"/>
      <scheme val="minor"/>
    </font>
    <font>
      <b/>
      <sz val="14"/>
      <color rgb="FF00B050"/>
      <name val="Calibri"/>
      <family val="2"/>
      <scheme val="minor"/>
    </font>
    <font>
      <b/>
      <sz val="14"/>
      <color rgb="FFFF0000"/>
      <name val="Calibri"/>
      <family val="2"/>
      <scheme val="minor"/>
    </font>
    <font>
      <b/>
      <sz val="16"/>
      <color theme="1"/>
      <name val="Calibri"/>
      <family val="2"/>
      <scheme val="minor"/>
    </font>
    <font>
      <b/>
      <sz val="16"/>
      <color rgb="FFFF00FF"/>
      <name val="Calibri"/>
      <family val="2"/>
      <scheme val="minor"/>
    </font>
    <font>
      <b/>
      <sz val="16"/>
      <color rgb="FF00B050"/>
      <name val="Calibri"/>
      <family val="2"/>
      <scheme val="minor"/>
    </font>
    <font>
      <b/>
      <sz val="16"/>
      <color rgb="FF00B0F0"/>
      <name val="Calibri"/>
      <family val="2"/>
      <scheme val="minor"/>
    </font>
    <font>
      <b/>
      <sz val="16"/>
      <color rgb="FFFF0000"/>
      <name val="Calibri"/>
      <family val="2"/>
      <scheme val="minor"/>
    </font>
    <font>
      <b/>
      <i/>
      <sz val="14"/>
      <color rgb="FF7030A0"/>
      <name val="Calibri"/>
      <family val="2"/>
      <scheme val="minor"/>
    </font>
    <font>
      <b/>
      <sz val="14"/>
      <color theme="9" tint="-0.249977111117893"/>
      <name val="Calibri"/>
      <family val="2"/>
      <scheme val="minor"/>
    </font>
    <font>
      <sz val="18"/>
      <color rgb="FFFFFF00"/>
      <name val="Calibri"/>
      <family val="2"/>
      <scheme val="minor"/>
    </font>
    <font>
      <sz val="18"/>
      <color rgb="FF00B0F0"/>
      <name val="Calibri"/>
      <family val="2"/>
      <scheme val="minor"/>
    </font>
    <font>
      <b/>
      <sz val="14"/>
      <color theme="8"/>
      <name val="Calibri"/>
      <family val="2"/>
      <scheme val="minor"/>
    </font>
    <font>
      <b/>
      <sz val="14"/>
      <color theme="5"/>
      <name val="Calibri"/>
      <family val="2"/>
      <scheme val="minor"/>
    </font>
    <font>
      <sz val="18"/>
      <color theme="5"/>
      <name val="Calibri"/>
      <family val="2"/>
      <scheme val="minor"/>
    </font>
    <font>
      <b/>
      <sz val="14"/>
      <color rgb="FFFFFF00"/>
      <name val="Calibri"/>
      <family val="2"/>
      <scheme val="minor"/>
    </font>
    <font>
      <b/>
      <sz val="14"/>
      <color theme="9"/>
      <name val="Calibri"/>
      <family val="2"/>
      <scheme val="minor"/>
    </font>
    <font>
      <sz val="18"/>
      <color theme="9"/>
      <name val="Calibri"/>
      <family val="2"/>
      <scheme val="minor"/>
    </font>
    <font>
      <sz val="18"/>
      <color theme="0"/>
      <name val="Calibri"/>
      <family val="2"/>
      <scheme val="minor"/>
    </font>
    <font>
      <sz val="18"/>
      <color rgb="FF7030A0"/>
      <name val="Calibri"/>
      <family val="2"/>
      <scheme val="minor"/>
    </font>
    <font>
      <sz val="18"/>
      <color theme="8"/>
      <name val="Calibri"/>
      <family val="2"/>
      <scheme val="minor"/>
    </font>
    <font>
      <sz val="18"/>
      <color rgb="FFFF0000"/>
      <name val="Calibri"/>
      <family val="2"/>
      <scheme val="minor"/>
    </font>
    <font>
      <sz val="11"/>
      <color theme="0"/>
      <name val="Calibri"/>
      <family val="2"/>
      <scheme val="minor"/>
    </font>
    <font>
      <b/>
      <i/>
      <sz val="20"/>
      <color rgb="FF0070C0"/>
      <name val="Calibri"/>
      <family val="2"/>
      <scheme val="minor"/>
    </font>
    <font>
      <i/>
      <sz val="20"/>
      <color rgb="FF0070C0"/>
      <name val="Calibri"/>
      <family val="2"/>
      <scheme val="minor"/>
    </font>
    <font>
      <b/>
      <i/>
      <sz val="20"/>
      <color rgb="FFFF0000"/>
      <name val="Calibri"/>
      <family val="2"/>
      <scheme val="minor"/>
    </font>
    <font>
      <b/>
      <i/>
      <sz val="14"/>
      <color rgb="FF0070C0"/>
      <name val="Calibri"/>
      <family val="2"/>
      <scheme val="minor"/>
    </font>
    <font>
      <b/>
      <i/>
      <sz val="24"/>
      <color theme="1"/>
      <name val="Calibri"/>
      <family val="2"/>
      <scheme val="minor"/>
    </font>
    <font>
      <sz val="24"/>
      <color theme="1"/>
      <name val="Calibri"/>
      <family val="2"/>
      <scheme val="minor"/>
    </font>
    <font>
      <sz val="11"/>
      <color rgb="FF00B050"/>
      <name val="Calibri"/>
      <family val="2"/>
      <scheme val="minor"/>
    </font>
    <font>
      <b/>
      <u/>
      <sz val="28"/>
      <color rgb="FF00B050"/>
      <name val="Calibri"/>
      <family val="2"/>
      <scheme val="minor"/>
    </font>
    <font>
      <u/>
      <sz val="28"/>
      <color rgb="FF00B050"/>
      <name val="Calibri"/>
      <family val="2"/>
      <scheme val="minor"/>
    </font>
    <font>
      <b/>
      <i/>
      <sz val="14"/>
      <color rgb="FFFF0000"/>
      <name val="Calibri"/>
      <family val="2"/>
      <scheme val="minor"/>
    </font>
    <font>
      <b/>
      <i/>
      <sz val="12"/>
      <color rgb="FFFF0000"/>
      <name val="Calibri"/>
      <family val="2"/>
      <scheme val="minor"/>
    </font>
    <font>
      <i/>
      <sz val="22"/>
      <color rgb="FF00B050"/>
      <name val="Calibri"/>
      <family val="2"/>
      <scheme val="minor"/>
    </font>
    <font>
      <b/>
      <sz val="26"/>
      <color theme="0"/>
      <name val="Calibri"/>
      <family val="2"/>
      <scheme val="minor"/>
    </font>
    <font>
      <b/>
      <sz val="12"/>
      <color rgb="FFFF0000"/>
      <name val="Calibri"/>
      <family val="2"/>
      <scheme val="minor"/>
    </font>
    <font>
      <b/>
      <u/>
      <sz val="26"/>
      <color rgb="FFFF0000"/>
      <name val="Calibri"/>
      <family val="2"/>
      <scheme val="minor"/>
    </font>
    <font>
      <u/>
      <sz val="11"/>
      <color rgb="FFFF0000"/>
      <name val="Calibri"/>
      <family val="2"/>
      <scheme val="minor"/>
    </font>
    <font>
      <sz val="14"/>
      <color rgb="FF00B050"/>
      <name val="Calibri"/>
      <family val="2"/>
      <scheme val="minor"/>
    </font>
    <font>
      <b/>
      <i/>
      <u/>
      <sz val="14"/>
      <color rgb="FF0070C0"/>
      <name val="Calibri"/>
      <family val="2"/>
      <scheme val="minor"/>
    </font>
    <font>
      <b/>
      <u/>
      <sz val="12"/>
      <color rgb="FF0070C0"/>
      <name val="Calibri"/>
      <family val="2"/>
      <scheme val="minor"/>
    </font>
    <font>
      <b/>
      <sz val="13"/>
      <color rgb="FFFF0000"/>
      <name val="Calibri"/>
      <family val="2"/>
      <scheme val="minor"/>
    </font>
  </fonts>
  <fills count="1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FC000"/>
        <bgColor indexed="64"/>
      </patternFill>
    </fill>
    <fill>
      <patternFill patternType="solid">
        <fgColor theme="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70C0"/>
        <bgColor indexed="64"/>
      </patternFill>
    </fill>
    <fill>
      <patternFill patternType="solid">
        <fgColor rgb="FF00B0F0"/>
        <bgColor indexed="64"/>
      </patternFill>
    </fill>
    <fill>
      <patternFill patternType="solid">
        <fgColor rgb="FFFFFF99"/>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s>
  <borders count="5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medium">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right/>
      <top style="medium">
        <color indexed="64"/>
      </top>
      <bottom/>
      <diagonal/>
    </border>
    <border>
      <left style="medium">
        <color auto="1"/>
      </left>
      <right/>
      <top style="thin">
        <color auto="1"/>
      </top>
      <bottom style="medium">
        <color auto="1"/>
      </bottom>
      <diagonal/>
    </border>
    <border>
      <left style="medium">
        <color indexed="64"/>
      </left>
      <right/>
      <top style="medium">
        <color indexed="64"/>
      </top>
      <bottom style="thin">
        <color auto="1"/>
      </bottom>
      <diagonal/>
    </border>
    <border>
      <left/>
      <right/>
      <top/>
      <bottom style="thin">
        <color auto="1"/>
      </bottom>
      <diagonal/>
    </border>
    <border>
      <left style="thin">
        <color auto="1"/>
      </left>
      <right/>
      <top style="thin">
        <color auto="1"/>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auto="1"/>
      </right>
      <top/>
      <bottom style="medium">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style="medium">
        <color indexed="64"/>
      </left>
      <right/>
      <top/>
      <bottom style="thin">
        <color auto="1"/>
      </bottom>
      <diagonal/>
    </border>
    <border>
      <left style="thin">
        <color auto="1"/>
      </left>
      <right style="medium">
        <color indexed="64"/>
      </right>
      <top/>
      <bottom style="thin">
        <color auto="1"/>
      </bottom>
      <diagonal/>
    </border>
  </borders>
  <cellStyleXfs count="3">
    <xf numFmtId="0" fontId="0" fillId="0" borderId="0"/>
    <xf numFmtId="9" fontId="2" fillId="0" borderId="0" applyFont="0" applyFill="0" applyBorder="0" applyAlignment="0" applyProtection="0"/>
    <xf numFmtId="164" fontId="2" fillId="0" borderId="0" applyFont="0" applyFill="0" applyBorder="0" applyAlignment="0" applyProtection="0"/>
  </cellStyleXfs>
  <cellXfs count="398">
    <xf numFmtId="0" fontId="0" fillId="0" borderId="0" xfId="0"/>
    <xf numFmtId="0" fontId="0" fillId="0" borderId="0" xfId="0" applyAlignment="1">
      <alignment horizontal="center"/>
    </xf>
    <xf numFmtId="0" fontId="6" fillId="6" borderId="24" xfId="0" applyFont="1" applyFill="1" applyBorder="1"/>
    <xf numFmtId="0" fontId="0" fillId="3" borderId="0" xfId="0" applyFill="1" applyAlignment="1">
      <alignment horizontal="center"/>
    </xf>
    <xf numFmtId="0" fontId="6" fillId="6" borderId="25" xfId="0" applyFont="1" applyFill="1" applyBorder="1"/>
    <xf numFmtId="164" fontId="10" fillId="0" borderId="0" xfId="2" applyFont="1" applyAlignment="1"/>
    <xf numFmtId="0" fontId="10" fillId="0" borderId="0" xfId="0" applyFont="1"/>
    <xf numFmtId="0" fontId="15" fillId="0" borderId="0" xfId="0" applyFont="1" applyAlignment="1">
      <alignment wrapText="1"/>
    </xf>
    <xf numFmtId="0" fontId="0" fillId="3" borderId="27" xfId="0" applyFill="1" applyBorder="1"/>
    <xf numFmtId="164" fontId="10" fillId="3" borderId="35" xfId="2" applyFont="1" applyFill="1" applyBorder="1" applyAlignment="1"/>
    <xf numFmtId="0" fontId="0" fillId="3" borderId="35" xfId="0" applyFill="1" applyBorder="1" applyAlignment="1">
      <alignment horizontal="center"/>
    </xf>
    <xf numFmtId="0" fontId="10" fillId="3" borderId="28" xfId="0" applyFont="1" applyFill="1" applyBorder="1"/>
    <xf numFmtId="0" fontId="0" fillId="3" borderId="29" xfId="0" applyFill="1" applyBorder="1"/>
    <xf numFmtId="164" fontId="10" fillId="3" borderId="0" xfId="2" applyFont="1" applyFill="1" applyBorder="1" applyAlignment="1"/>
    <xf numFmtId="0" fontId="10" fillId="3" borderId="17" xfId="0" applyFont="1" applyFill="1" applyBorder="1"/>
    <xf numFmtId="0" fontId="0" fillId="3" borderId="0" xfId="0" applyFill="1" applyAlignment="1">
      <alignment wrapText="1"/>
    </xf>
    <xf numFmtId="0" fontId="8" fillId="3" borderId="29" xfId="0" applyFont="1" applyFill="1" applyBorder="1"/>
    <xf numFmtId="164" fontId="13" fillId="3" borderId="0" xfId="2" applyFont="1" applyFill="1" applyBorder="1" applyAlignment="1"/>
    <xf numFmtId="0" fontId="8" fillId="3" borderId="0" xfId="0" applyFont="1" applyFill="1" applyAlignment="1">
      <alignment horizontal="center"/>
    </xf>
    <xf numFmtId="0" fontId="13" fillId="3" borderId="17" xfId="0" applyFont="1" applyFill="1" applyBorder="1"/>
    <xf numFmtId="0" fontId="8" fillId="3" borderId="0" xfId="0" applyFont="1" applyFill="1"/>
    <xf numFmtId="0" fontId="8" fillId="3" borderId="17" xfId="0" applyFont="1" applyFill="1" applyBorder="1"/>
    <xf numFmtId="0" fontId="0" fillId="3" borderId="30" xfId="0" applyFill="1" applyBorder="1" applyAlignment="1">
      <alignment wrapText="1"/>
    </xf>
    <xf numFmtId="0" fontId="0" fillId="3" borderId="26" xfId="0" applyFill="1" applyBorder="1" applyAlignment="1">
      <alignment wrapText="1"/>
    </xf>
    <xf numFmtId="0" fontId="0" fillId="3" borderId="31" xfId="0" applyFill="1" applyBorder="1" applyAlignment="1">
      <alignment wrapText="1"/>
    </xf>
    <xf numFmtId="0" fontId="11" fillId="6" borderId="12" xfId="0" applyFont="1" applyFill="1" applyBorder="1"/>
    <xf numFmtId="3" fontId="9" fillId="0" borderId="21" xfId="2" applyNumberFormat="1" applyFont="1" applyBorder="1" applyAlignment="1">
      <alignment horizontal="center"/>
    </xf>
    <xf numFmtId="0" fontId="6" fillId="6" borderId="33" xfId="0" applyFont="1" applyFill="1" applyBorder="1"/>
    <xf numFmtId="3" fontId="9" fillId="0" borderId="33" xfId="2" applyNumberFormat="1" applyFont="1" applyBorder="1" applyAlignment="1">
      <alignment horizontal="center"/>
    </xf>
    <xf numFmtId="3" fontId="9" fillId="0" borderId="24" xfId="2" applyNumberFormat="1" applyFont="1" applyBorder="1" applyAlignment="1">
      <alignment horizontal="center"/>
    </xf>
    <xf numFmtId="3" fontId="9" fillId="0" borderId="25" xfId="2" applyNumberFormat="1" applyFont="1" applyBorder="1" applyAlignment="1">
      <alignment horizontal="center"/>
    </xf>
    <xf numFmtId="3" fontId="9" fillId="0" borderId="32" xfId="2" applyNumberFormat="1" applyFont="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3" fontId="9" fillId="0" borderId="22" xfId="2" applyNumberFormat="1" applyFont="1" applyBorder="1" applyAlignment="1">
      <alignment horizontal="center"/>
    </xf>
    <xf numFmtId="0" fontId="3" fillId="0" borderId="7" xfId="0" applyFont="1" applyBorder="1" applyAlignment="1">
      <alignment horizontal="center"/>
    </xf>
    <xf numFmtId="0" fontId="3" fillId="0" borderId="37" xfId="0" applyFont="1" applyBorder="1" applyAlignment="1">
      <alignment horizontal="center"/>
    </xf>
    <xf numFmtId="0" fontId="3" fillId="0" borderId="15" xfId="0" applyFont="1" applyBorder="1" applyAlignment="1">
      <alignment horizontal="center"/>
    </xf>
    <xf numFmtId="0" fontId="3" fillId="0" borderId="36" xfId="0" applyFont="1" applyBorder="1" applyAlignment="1">
      <alignment horizontal="center"/>
    </xf>
    <xf numFmtId="164" fontId="10" fillId="0" borderId="8" xfId="2" applyFont="1" applyBorder="1" applyAlignment="1">
      <alignment wrapText="1"/>
    </xf>
    <xf numFmtId="0" fontId="6" fillId="6" borderId="1" xfId="0" applyFont="1" applyFill="1" applyBorder="1"/>
    <xf numFmtId="0" fontId="11" fillId="6" borderId="40" xfId="0" applyFont="1" applyFill="1" applyBorder="1"/>
    <xf numFmtId="0" fontId="3" fillId="0" borderId="8" xfId="0" applyFont="1" applyBorder="1" applyAlignment="1">
      <alignment horizontal="center" wrapText="1"/>
    </xf>
    <xf numFmtId="3" fontId="9" fillId="0" borderId="1" xfId="2" applyNumberFormat="1" applyFont="1" applyBorder="1" applyAlignment="1">
      <alignment horizontal="center"/>
    </xf>
    <xf numFmtId="0" fontId="3" fillId="0" borderId="1" xfId="0" applyFont="1" applyBorder="1" applyAlignment="1">
      <alignment horizontal="center"/>
    </xf>
    <xf numFmtId="0" fontId="3" fillId="0" borderId="39" xfId="0" applyFont="1" applyBorder="1" applyAlignment="1">
      <alignment horizontal="center"/>
    </xf>
    <xf numFmtId="0" fontId="24" fillId="3" borderId="0" xfId="0" applyFont="1" applyFill="1"/>
    <xf numFmtId="164" fontId="24" fillId="3" borderId="0" xfId="2" applyFont="1" applyFill="1"/>
    <xf numFmtId="0" fontId="24" fillId="3" borderId="0" xfId="0" applyFont="1" applyFill="1" applyAlignment="1">
      <alignment horizontal="center"/>
    </xf>
    <xf numFmtId="164" fontId="24" fillId="0" borderId="0" xfId="2" applyFont="1"/>
    <xf numFmtId="0" fontId="24" fillId="0" borderId="0" xfId="0" applyFont="1"/>
    <xf numFmtId="0" fontId="7" fillId="0" borderId="0" xfId="0" applyFont="1"/>
    <xf numFmtId="0" fontId="24" fillId="0" borderId="0" xfId="0" applyFont="1" applyAlignment="1">
      <alignment horizontal="center"/>
    </xf>
    <xf numFmtId="0" fontId="7" fillId="0" borderId="23" xfId="0" applyFont="1" applyBorder="1"/>
    <xf numFmtId="0" fontId="30" fillId="3" borderId="0" xfId="0" applyFont="1" applyFill="1"/>
    <xf numFmtId="0" fontId="31" fillId="6" borderId="21" xfId="0" applyFont="1" applyFill="1" applyBorder="1"/>
    <xf numFmtId="0" fontId="32" fillId="6" borderId="38" xfId="0" applyFont="1" applyFill="1" applyBorder="1"/>
    <xf numFmtId="0" fontId="33" fillId="6" borderId="16" xfId="0" applyFont="1" applyFill="1" applyBorder="1"/>
    <xf numFmtId="0" fontId="35" fillId="3" borderId="0" xfId="0" applyFont="1" applyFill="1"/>
    <xf numFmtId="0" fontId="32" fillId="6" borderId="16" xfId="0" applyFont="1" applyFill="1" applyBorder="1"/>
    <xf numFmtId="0" fontId="31" fillId="6" borderId="38" xfId="0" applyFont="1" applyFill="1" applyBorder="1"/>
    <xf numFmtId="0" fontId="33" fillId="6" borderId="38" xfId="0" applyFont="1" applyFill="1" applyBorder="1"/>
    <xf numFmtId="0" fontId="32" fillId="6" borderId="21" xfId="0" applyFont="1" applyFill="1" applyBorder="1"/>
    <xf numFmtId="164" fontId="9" fillId="0" borderId="41" xfId="2" applyFont="1" applyBorder="1" applyAlignment="1">
      <alignment wrapText="1"/>
    </xf>
    <xf numFmtId="0" fontId="3" fillId="0" borderId="42" xfId="0" applyFont="1" applyBorder="1" applyAlignment="1">
      <alignment horizontal="center" wrapText="1"/>
    </xf>
    <xf numFmtId="0" fontId="40" fillId="6" borderId="16" xfId="0" applyFont="1" applyFill="1" applyBorder="1"/>
    <xf numFmtId="0" fontId="34" fillId="0" borderId="0" xfId="0" applyFont="1"/>
    <xf numFmtId="0" fontId="24" fillId="8" borderId="0" xfId="0" applyFont="1" applyFill="1"/>
    <xf numFmtId="0" fontId="11" fillId="0" borderId="0" xfId="0" applyFont="1"/>
    <xf numFmtId="0" fontId="41" fillId="0" borderId="0" xfId="0" applyFont="1"/>
    <xf numFmtId="0" fontId="29" fillId="0" borderId="0" xfId="0" applyFont="1"/>
    <xf numFmtId="0" fontId="0" fillId="3" borderId="0" xfId="0" applyFill="1"/>
    <xf numFmtId="1" fontId="3" fillId="0" borderId="1" xfId="0" applyNumberFormat="1" applyFont="1" applyBorder="1" applyAlignment="1">
      <alignment horizontal="center"/>
    </xf>
    <xf numFmtId="1" fontId="3" fillId="0" borderId="37" xfId="0" applyNumberFormat="1" applyFont="1" applyBorder="1" applyAlignment="1">
      <alignment horizontal="center"/>
    </xf>
    <xf numFmtId="0" fontId="28" fillId="3" borderId="0" xfId="0" applyFont="1" applyFill="1"/>
    <xf numFmtId="0" fontId="33" fillId="6" borderId="21" xfId="0" applyFont="1" applyFill="1" applyBorder="1"/>
    <xf numFmtId="0" fontId="31" fillId="6" borderId="16" xfId="0" applyFont="1" applyFill="1" applyBorder="1"/>
    <xf numFmtId="0" fontId="44" fillId="10" borderId="29" xfId="0" applyFont="1" applyFill="1" applyBorder="1"/>
    <xf numFmtId="0" fontId="44" fillId="10" borderId="30" xfId="0" applyFont="1" applyFill="1" applyBorder="1"/>
    <xf numFmtId="164" fontId="7" fillId="2" borderId="26" xfId="2" applyFont="1" applyFill="1" applyBorder="1" applyAlignment="1">
      <alignment horizontal="left"/>
    </xf>
    <xf numFmtId="0" fontId="7" fillId="2" borderId="26" xfId="0" applyFont="1" applyFill="1" applyBorder="1" applyAlignment="1">
      <alignment horizontal="left"/>
    </xf>
    <xf numFmtId="0" fontId="7" fillId="2" borderId="31" xfId="0" applyFont="1" applyFill="1" applyBorder="1" applyAlignment="1">
      <alignment horizontal="left"/>
    </xf>
    <xf numFmtId="0" fontId="45" fillId="8" borderId="18" xfId="0" applyFont="1" applyFill="1" applyBorder="1" applyAlignment="1">
      <alignment wrapText="1"/>
    </xf>
    <xf numFmtId="0" fontId="46" fillId="8" borderId="19" xfId="0" applyFont="1" applyFill="1" applyBorder="1" applyAlignment="1">
      <alignment wrapText="1"/>
    </xf>
    <xf numFmtId="0" fontId="46" fillId="8" borderId="10" xfId="0" applyFont="1" applyFill="1" applyBorder="1" applyAlignment="1">
      <alignment wrapText="1"/>
    </xf>
    <xf numFmtId="0" fontId="47" fillId="8" borderId="18" xfId="0" applyFont="1" applyFill="1" applyBorder="1" applyAlignment="1">
      <alignment wrapText="1"/>
    </xf>
    <xf numFmtId="0" fontId="42" fillId="8" borderId="19" xfId="0" applyFont="1" applyFill="1" applyBorder="1" applyAlignment="1">
      <alignment wrapText="1"/>
    </xf>
    <xf numFmtId="0" fontId="42" fillId="8" borderId="10" xfId="0" applyFont="1" applyFill="1" applyBorder="1" applyAlignment="1">
      <alignment wrapText="1"/>
    </xf>
    <xf numFmtId="0" fontId="48" fillId="8" borderId="18" xfId="0" applyFont="1" applyFill="1" applyBorder="1" applyAlignment="1">
      <alignment wrapText="1"/>
    </xf>
    <xf numFmtId="0" fontId="49" fillId="8" borderId="19" xfId="0" applyFont="1" applyFill="1" applyBorder="1" applyAlignment="1">
      <alignment wrapText="1"/>
    </xf>
    <xf numFmtId="0" fontId="49" fillId="8" borderId="10" xfId="0" applyFont="1" applyFill="1" applyBorder="1" applyAlignment="1">
      <alignment wrapText="1"/>
    </xf>
    <xf numFmtId="0" fontId="32" fillId="8" borderId="18" xfId="0" applyFont="1" applyFill="1" applyBorder="1" applyAlignment="1">
      <alignment wrapText="1"/>
    </xf>
    <xf numFmtId="0" fontId="43" fillId="8" borderId="19" xfId="0" applyFont="1" applyFill="1" applyBorder="1" applyAlignment="1">
      <alignment wrapText="1"/>
    </xf>
    <xf numFmtId="0" fontId="43" fillId="8" borderId="10" xfId="0" applyFont="1" applyFill="1" applyBorder="1" applyAlignment="1">
      <alignment wrapText="1"/>
    </xf>
    <xf numFmtId="0" fontId="25" fillId="8" borderId="18" xfId="0" applyFont="1" applyFill="1" applyBorder="1" applyAlignment="1">
      <alignment wrapText="1"/>
    </xf>
    <xf numFmtId="0" fontId="51" fillId="8" borderId="19" xfId="0" applyFont="1" applyFill="1" applyBorder="1" applyAlignment="1">
      <alignment wrapText="1"/>
    </xf>
    <xf numFmtId="0" fontId="51" fillId="8" borderId="10" xfId="0" applyFont="1" applyFill="1" applyBorder="1" applyAlignment="1">
      <alignment wrapText="1"/>
    </xf>
    <xf numFmtId="164" fontId="11" fillId="6" borderId="13" xfId="2" applyFont="1" applyFill="1" applyBorder="1" applyAlignment="1">
      <alignment wrapText="1"/>
    </xf>
    <xf numFmtId="0" fontId="11" fillId="6" borderId="13" xfId="0" applyFont="1" applyFill="1" applyBorder="1" applyAlignment="1">
      <alignment horizontal="center" wrapText="1"/>
    </xf>
    <xf numFmtId="0" fontId="11" fillId="6" borderId="14" xfId="0" applyFont="1" applyFill="1" applyBorder="1" applyAlignment="1">
      <alignment wrapText="1"/>
    </xf>
    <xf numFmtId="164" fontId="11" fillId="6" borderId="43" xfId="2" applyFont="1" applyFill="1" applyBorder="1" applyAlignment="1">
      <alignment wrapText="1"/>
    </xf>
    <xf numFmtId="0" fontId="11" fillId="6" borderId="9" xfId="0" applyFont="1" applyFill="1" applyBorder="1"/>
    <xf numFmtId="2" fontId="24" fillId="0" borderId="4" xfId="1" applyNumberFormat="1" applyFont="1" applyFill="1" applyBorder="1" applyAlignment="1">
      <alignment horizontal="center"/>
    </xf>
    <xf numFmtId="2" fontId="24" fillId="0" borderId="24" xfId="1" applyNumberFormat="1" applyFont="1" applyFill="1" applyBorder="1" applyAlignment="1">
      <alignment horizontal="center"/>
    </xf>
    <xf numFmtId="2" fontId="24" fillId="0" borderId="1" xfId="1" applyNumberFormat="1" applyFont="1" applyFill="1" applyBorder="1" applyAlignment="1">
      <alignment horizontal="center"/>
    </xf>
    <xf numFmtId="2" fontId="24" fillId="0" borderId="5" xfId="1" applyNumberFormat="1" applyFont="1" applyFill="1" applyBorder="1" applyAlignment="1">
      <alignment horizontal="center"/>
    </xf>
    <xf numFmtId="2" fontId="24" fillId="2" borderId="4" xfId="1" applyNumberFormat="1" applyFont="1" applyFill="1" applyBorder="1" applyAlignment="1">
      <alignment horizontal="center"/>
    </xf>
    <xf numFmtId="2" fontId="24" fillId="2" borderId="1" xfId="1" applyNumberFormat="1" applyFont="1" applyFill="1" applyBorder="1" applyAlignment="1">
      <alignment horizontal="center"/>
    </xf>
    <xf numFmtId="2" fontId="24" fillId="2" borderId="5" xfId="1" applyNumberFormat="1" applyFont="1" applyFill="1" applyBorder="1" applyAlignment="1">
      <alignment horizontal="center"/>
    </xf>
    <xf numFmtId="167" fontId="24" fillId="0" borderId="6" xfId="1" applyNumberFormat="1" applyFont="1" applyFill="1" applyBorder="1" applyAlignment="1">
      <alignment horizontal="center"/>
    </xf>
    <xf numFmtId="167" fontId="24" fillId="0" borderId="25" xfId="1" applyNumberFormat="1" applyFont="1" applyFill="1" applyBorder="1" applyAlignment="1">
      <alignment horizontal="center"/>
    </xf>
    <xf numFmtId="2" fontId="7" fillId="0" borderId="0" xfId="1" applyNumberFormat="1" applyFont="1"/>
    <xf numFmtId="0" fontId="44" fillId="10" borderId="44" xfId="0" applyFont="1" applyFill="1" applyBorder="1"/>
    <xf numFmtId="0" fontId="44" fillId="10" borderId="45" xfId="0" applyFont="1" applyFill="1" applyBorder="1"/>
    <xf numFmtId="0" fontId="46" fillId="3" borderId="0" xfId="0" applyFont="1" applyFill="1" applyAlignment="1">
      <alignment wrapText="1"/>
    </xf>
    <xf numFmtId="0" fontId="42" fillId="3" borderId="0" xfId="0" applyFont="1" applyFill="1" applyAlignment="1">
      <alignment wrapText="1"/>
    </xf>
    <xf numFmtId="0" fontId="49" fillId="3" borderId="0" xfId="0" applyFont="1" applyFill="1" applyAlignment="1">
      <alignment wrapText="1"/>
    </xf>
    <xf numFmtId="0" fontId="43" fillId="3" borderId="0" xfId="0" applyFont="1" applyFill="1" applyAlignment="1">
      <alignment wrapText="1"/>
    </xf>
    <xf numFmtId="0" fontId="50" fillId="3" borderId="0" xfId="0" applyFont="1" applyFill="1" applyAlignment="1">
      <alignment wrapText="1"/>
    </xf>
    <xf numFmtId="0" fontId="51" fillId="3" borderId="0" xfId="0" applyFont="1" applyFill="1" applyAlignment="1">
      <alignment wrapText="1"/>
    </xf>
    <xf numFmtId="0" fontId="52" fillId="3" borderId="0" xfId="0" applyFont="1" applyFill="1" applyAlignment="1">
      <alignment wrapText="1"/>
    </xf>
    <xf numFmtId="0" fontId="53" fillId="3" borderId="0" xfId="0" applyFont="1" applyFill="1" applyAlignment="1">
      <alignment wrapText="1"/>
    </xf>
    <xf numFmtId="167" fontId="24" fillId="3" borderId="0" xfId="1" applyNumberFormat="1" applyFont="1" applyFill="1" applyBorder="1" applyAlignment="1">
      <alignment horizontal="center"/>
    </xf>
    <xf numFmtId="167" fontId="24" fillId="3" borderId="0" xfId="0" applyNumberFormat="1" applyFont="1" applyFill="1" applyAlignment="1">
      <alignment horizontal="center"/>
    </xf>
    <xf numFmtId="2" fontId="7" fillId="3" borderId="0" xfId="1" applyNumberFormat="1" applyFont="1" applyFill="1"/>
    <xf numFmtId="0" fontId="7" fillId="3" borderId="0" xfId="0" applyFont="1" applyFill="1" applyAlignment="1">
      <alignment horizontal="left"/>
    </xf>
    <xf numFmtId="164" fontId="24" fillId="3" borderId="0" xfId="2" applyFont="1" applyFill="1" applyBorder="1" applyAlignment="1">
      <alignment horizontal="center"/>
    </xf>
    <xf numFmtId="0" fontId="7" fillId="3" borderId="0" xfId="0" applyFont="1" applyFill="1"/>
    <xf numFmtId="164" fontId="7" fillId="3" borderId="0" xfId="2" applyFont="1" applyFill="1" applyAlignment="1">
      <alignment horizontal="left"/>
    </xf>
    <xf numFmtId="164" fontId="11" fillId="6" borderId="19" xfId="2" applyFont="1" applyFill="1" applyBorder="1" applyAlignment="1">
      <alignment wrapText="1"/>
    </xf>
    <xf numFmtId="2" fontId="24" fillId="0" borderId="39" xfId="1" applyNumberFormat="1" applyFont="1" applyFill="1" applyBorder="1" applyAlignment="1">
      <alignment horizontal="center"/>
    </xf>
    <xf numFmtId="2" fontId="24" fillId="0" borderId="15" xfId="1" applyNumberFormat="1" applyFont="1" applyFill="1" applyBorder="1" applyAlignment="1">
      <alignment horizontal="center"/>
    </xf>
    <xf numFmtId="2" fontId="7" fillId="0" borderId="39" xfId="1" applyNumberFormat="1" applyFont="1" applyFill="1" applyBorder="1" applyAlignment="1">
      <alignment horizontal="center"/>
    </xf>
    <xf numFmtId="2" fontId="7" fillId="0" borderId="15" xfId="1" applyNumberFormat="1" applyFont="1" applyFill="1" applyBorder="1" applyAlignment="1">
      <alignment horizontal="center"/>
    </xf>
    <xf numFmtId="2" fontId="24" fillId="2" borderId="15" xfId="1" applyNumberFormat="1" applyFont="1" applyFill="1" applyBorder="1" applyAlignment="1">
      <alignment horizontal="center"/>
    </xf>
    <xf numFmtId="2" fontId="24" fillId="2" borderId="6" xfId="1" applyNumberFormat="1" applyFont="1" applyFill="1" applyBorder="1" applyAlignment="1">
      <alignment horizontal="center"/>
    </xf>
    <xf numFmtId="0" fontId="11" fillId="4" borderId="12" xfId="0" applyFont="1" applyFill="1" applyBorder="1" applyAlignment="1">
      <alignment horizontal="center" wrapText="1"/>
    </xf>
    <xf numFmtId="0" fontId="11" fillId="4" borderId="14" xfId="0" applyFont="1" applyFill="1" applyBorder="1" applyAlignment="1">
      <alignment horizontal="center" wrapText="1"/>
    </xf>
    <xf numFmtId="0" fontId="7" fillId="11" borderId="12" xfId="0" applyFont="1" applyFill="1" applyBorder="1" applyAlignment="1">
      <alignment horizontal="center" wrapText="1"/>
    </xf>
    <xf numFmtId="0" fontId="7" fillId="11" borderId="14" xfId="0" applyFont="1" applyFill="1" applyBorder="1" applyAlignment="1">
      <alignment horizontal="center" wrapText="1"/>
    </xf>
    <xf numFmtId="2" fontId="24" fillId="6" borderId="4" xfId="1" applyNumberFormat="1" applyFont="1" applyFill="1" applyBorder="1" applyAlignment="1">
      <alignment horizontal="center"/>
    </xf>
    <xf numFmtId="2" fontId="24" fillId="6" borderId="5" xfId="1" applyNumberFormat="1" applyFont="1" applyFill="1" applyBorder="1" applyAlignment="1">
      <alignment horizontal="center"/>
    </xf>
    <xf numFmtId="2" fontId="7" fillId="6" borderId="4" xfId="1" applyNumberFormat="1" applyFont="1" applyFill="1" applyBorder="1" applyAlignment="1">
      <alignment horizontal="center"/>
    </xf>
    <xf numFmtId="0" fontId="27" fillId="3" borderId="18" xfId="0" applyFont="1" applyFill="1" applyBorder="1" applyAlignment="1">
      <alignment wrapText="1"/>
    </xf>
    <xf numFmtId="0" fontId="54" fillId="3" borderId="19" xfId="0" applyFont="1" applyFill="1" applyBorder="1" applyAlignment="1">
      <alignment wrapText="1"/>
    </xf>
    <xf numFmtId="0" fontId="54" fillId="3" borderId="10" xfId="0" applyFont="1" applyFill="1" applyBorder="1" applyAlignment="1">
      <alignment wrapText="1"/>
    </xf>
    <xf numFmtId="2" fontId="24" fillId="2" borderId="24" xfId="1" applyNumberFormat="1" applyFont="1" applyFill="1" applyBorder="1" applyAlignment="1">
      <alignment horizontal="center"/>
    </xf>
    <xf numFmtId="2" fontId="24" fillId="0" borderId="5" xfId="1" applyNumberFormat="1" applyFont="1" applyBorder="1" applyAlignment="1">
      <alignment horizontal="center"/>
    </xf>
    <xf numFmtId="2" fontId="24" fillId="2" borderId="5" xfId="0" applyNumberFormat="1" applyFont="1" applyFill="1" applyBorder="1" applyAlignment="1">
      <alignment horizontal="center"/>
    </xf>
    <xf numFmtId="2" fontId="24" fillId="7" borderId="4" xfId="1" applyNumberFormat="1" applyFont="1" applyFill="1" applyBorder="1" applyAlignment="1">
      <alignment horizontal="center"/>
    </xf>
    <xf numFmtId="2" fontId="24" fillId="7" borderId="5" xfId="1" applyNumberFormat="1" applyFont="1" applyFill="1" applyBorder="1" applyAlignment="1">
      <alignment horizontal="center"/>
    </xf>
    <xf numFmtId="2" fontId="24" fillId="7" borderId="24" xfId="1" applyNumberFormat="1" applyFont="1" applyFill="1" applyBorder="1" applyAlignment="1">
      <alignment horizontal="center"/>
    </xf>
    <xf numFmtId="165" fontId="7" fillId="0" borderId="46" xfId="0" applyNumberFormat="1" applyFont="1" applyBorder="1" applyAlignment="1">
      <alignment horizontal="center"/>
    </xf>
    <xf numFmtId="2" fontId="24" fillId="7" borderId="2" xfId="1" applyNumberFormat="1" applyFont="1" applyFill="1" applyBorder="1" applyAlignment="1">
      <alignment horizontal="center"/>
    </xf>
    <xf numFmtId="2" fontId="24" fillId="7" borderId="3" xfId="1" applyNumberFormat="1" applyFont="1" applyFill="1" applyBorder="1" applyAlignment="1">
      <alignment horizontal="center"/>
    </xf>
    <xf numFmtId="0" fontId="0" fillId="0" borderId="17" xfId="0" applyBorder="1"/>
    <xf numFmtId="165" fontId="7" fillId="0" borderId="47" xfId="0" applyNumberFormat="1" applyFont="1" applyBorder="1" applyAlignment="1">
      <alignment horizontal="center"/>
    </xf>
    <xf numFmtId="2" fontId="24" fillId="2" borderId="39" xfId="1" applyNumberFormat="1" applyFont="1" applyFill="1" applyBorder="1" applyAlignment="1">
      <alignment horizontal="center"/>
    </xf>
    <xf numFmtId="2" fontId="24" fillId="0" borderId="33" xfId="1" applyNumberFormat="1" applyFont="1" applyFill="1" applyBorder="1" applyAlignment="1">
      <alignment horizontal="center"/>
    </xf>
    <xf numFmtId="2" fontId="24" fillId="8" borderId="24" xfId="1" applyNumberFormat="1" applyFont="1" applyFill="1" applyBorder="1" applyAlignment="1">
      <alignment horizontal="center"/>
    </xf>
    <xf numFmtId="165" fontId="7" fillId="0" borderId="45" xfId="0" applyNumberFormat="1" applyFont="1" applyBorder="1" applyAlignment="1">
      <alignment horizontal="center"/>
    </xf>
    <xf numFmtId="2" fontId="24" fillId="6" borderId="2" xfId="1" applyNumberFormat="1" applyFont="1" applyFill="1" applyBorder="1" applyAlignment="1">
      <alignment horizontal="center"/>
    </xf>
    <xf numFmtId="2" fontId="24" fillId="6" borderId="3" xfId="1" applyNumberFormat="1" applyFont="1" applyFill="1" applyBorder="1" applyAlignment="1">
      <alignment horizontal="center"/>
    </xf>
    <xf numFmtId="2" fontId="24" fillId="0" borderId="37" xfId="1" applyNumberFormat="1" applyFont="1" applyFill="1" applyBorder="1" applyAlignment="1">
      <alignment horizontal="center"/>
    </xf>
    <xf numFmtId="2" fontId="24" fillId="8" borderId="15" xfId="1" applyNumberFormat="1" applyFont="1" applyFill="1" applyBorder="1" applyAlignment="1">
      <alignment horizontal="center"/>
    </xf>
    <xf numFmtId="165" fontId="7" fillId="0" borderId="30" xfId="0" applyNumberFormat="1" applyFont="1" applyBorder="1" applyAlignment="1">
      <alignment horizontal="center"/>
    </xf>
    <xf numFmtId="0" fontId="34" fillId="5" borderId="42" xfId="0" applyFont="1" applyFill="1" applyBorder="1" applyAlignment="1">
      <alignment wrapText="1"/>
    </xf>
    <xf numFmtId="2" fontId="24" fillId="8" borderId="4" xfId="1" applyNumberFormat="1" applyFont="1" applyFill="1" applyBorder="1" applyAlignment="1">
      <alignment horizontal="center"/>
    </xf>
    <xf numFmtId="0" fontId="0" fillId="0" borderId="5" xfId="0" applyBorder="1"/>
    <xf numFmtId="165" fontId="7" fillId="0" borderId="6" xfId="0" applyNumberFormat="1" applyFont="1" applyBorder="1" applyAlignment="1">
      <alignment horizontal="center"/>
    </xf>
    <xf numFmtId="0" fontId="0" fillId="0" borderId="7" xfId="0" applyBorder="1"/>
    <xf numFmtId="2" fontId="24" fillId="12" borderId="2" xfId="1" applyNumberFormat="1" applyFont="1" applyFill="1" applyBorder="1" applyAlignment="1">
      <alignment horizontal="center"/>
    </xf>
    <xf numFmtId="2" fontId="24" fillId="12" borderId="3" xfId="1" applyNumberFormat="1" applyFont="1" applyFill="1" applyBorder="1" applyAlignment="1">
      <alignment horizontal="center"/>
    </xf>
    <xf numFmtId="2" fontId="24" fillId="12" borderId="4" xfId="1" applyNumberFormat="1" applyFont="1" applyFill="1" applyBorder="1" applyAlignment="1">
      <alignment horizontal="center"/>
    </xf>
    <xf numFmtId="2" fontId="24" fillId="12" borderId="5" xfId="1" applyNumberFormat="1" applyFont="1" applyFill="1" applyBorder="1" applyAlignment="1">
      <alignment horizontal="center"/>
    </xf>
    <xf numFmtId="0" fontId="34" fillId="5" borderId="28" xfId="0" applyFont="1" applyFill="1" applyBorder="1" applyAlignment="1">
      <alignment wrapText="1"/>
    </xf>
    <xf numFmtId="164" fontId="11" fillId="6" borderId="9" xfId="2" applyFont="1" applyFill="1" applyBorder="1" applyAlignment="1">
      <alignment wrapText="1"/>
    </xf>
    <xf numFmtId="2" fontId="24" fillId="0" borderId="21" xfId="1" applyNumberFormat="1" applyFont="1" applyFill="1" applyBorder="1" applyAlignment="1">
      <alignment horizontal="center"/>
    </xf>
    <xf numFmtId="0" fontId="34" fillId="6" borderId="16" xfId="0" applyFont="1" applyFill="1" applyBorder="1"/>
    <xf numFmtId="2" fontId="24" fillId="7" borderId="17" xfId="1" applyNumberFormat="1" applyFont="1" applyFill="1" applyBorder="1" applyAlignment="1">
      <alignment horizontal="center"/>
    </xf>
    <xf numFmtId="0" fontId="32" fillId="9" borderId="21" xfId="0" applyFont="1" applyFill="1" applyBorder="1"/>
    <xf numFmtId="2" fontId="24" fillId="8" borderId="17" xfId="1" applyNumberFormat="1" applyFont="1" applyFill="1" applyBorder="1" applyAlignment="1">
      <alignment horizontal="center"/>
    </xf>
    <xf numFmtId="1" fontId="3" fillId="0" borderId="15" xfId="0" applyNumberFormat="1" applyFont="1" applyBorder="1" applyAlignment="1">
      <alignment horizontal="center"/>
    </xf>
    <xf numFmtId="0" fontId="8" fillId="3" borderId="0" xfId="0" applyFont="1" applyFill="1" applyAlignment="1">
      <alignment wrapText="1"/>
    </xf>
    <xf numFmtId="166" fontId="24" fillId="6" borderId="4" xfId="1" applyNumberFormat="1" applyFont="1" applyFill="1" applyBorder="1" applyAlignment="1">
      <alignment horizontal="center"/>
    </xf>
    <xf numFmtId="2" fontId="24" fillId="2" borderId="3" xfId="1" applyNumberFormat="1" applyFont="1" applyFill="1" applyBorder="1" applyAlignment="1">
      <alignment horizontal="center"/>
    </xf>
    <xf numFmtId="2" fontId="24" fillId="0" borderId="16" xfId="1" applyNumberFormat="1" applyFont="1" applyFill="1" applyBorder="1" applyAlignment="1">
      <alignment horizontal="center"/>
    </xf>
    <xf numFmtId="0" fontId="66" fillId="5" borderId="26" xfId="0" applyFont="1" applyFill="1" applyBorder="1" applyAlignment="1">
      <alignment horizontal="center"/>
    </xf>
    <xf numFmtId="0" fontId="55" fillId="3" borderId="26" xfId="0" applyFont="1" applyFill="1" applyBorder="1" applyAlignment="1">
      <alignment horizontal="left"/>
    </xf>
    <xf numFmtId="0" fontId="56" fillId="0" borderId="26" xfId="0" applyFont="1" applyBorder="1" applyAlignment="1">
      <alignment horizontal="left"/>
    </xf>
    <xf numFmtId="2" fontId="24" fillId="8" borderId="34" xfId="1" applyNumberFormat="1" applyFont="1" applyFill="1" applyBorder="1" applyAlignment="1">
      <alignment horizontal="center"/>
    </xf>
    <xf numFmtId="164" fontId="24" fillId="3" borderId="0" xfId="2" applyFont="1" applyFill="1" applyAlignment="1"/>
    <xf numFmtId="0" fontId="31" fillId="6" borderId="23" xfId="0" applyFont="1" applyFill="1" applyBorder="1"/>
    <xf numFmtId="0" fontId="31" fillId="6" borderId="24" xfId="0" applyFont="1" applyFill="1" applyBorder="1"/>
    <xf numFmtId="0" fontId="33" fillId="6" borderId="24" xfId="0" applyFont="1" applyFill="1" applyBorder="1"/>
    <xf numFmtId="0" fontId="32" fillId="6" borderId="24" xfId="0" applyFont="1" applyFill="1" applyBorder="1"/>
    <xf numFmtId="0" fontId="32" fillId="9" borderId="24" xfId="0" applyFont="1" applyFill="1" applyBorder="1"/>
    <xf numFmtId="0" fontId="34" fillId="6" borderId="24" xfId="0" applyFont="1" applyFill="1" applyBorder="1"/>
    <xf numFmtId="0" fontId="32" fillId="2" borderId="24" xfId="0" applyFont="1" applyFill="1" applyBorder="1"/>
    <xf numFmtId="0" fontId="40" fillId="6" borderId="24" xfId="0" applyFont="1" applyFill="1" applyBorder="1"/>
    <xf numFmtId="0" fontId="61" fillId="3" borderId="0" xfId="0" applyFont="1" applyFill="1" applyAlignment="1">
      <alignment horizontal="center"/>
    </xf>
    <xf numFmtId="0" fontId="12" fillId="3" borderId="9" xfId="0" applyFont="1" applyFill="1" applyBorder="1" applyAlignment="1">
      <alignment wrapText="1"/>
    </xf>
    <xf numFmtId="2" fontId="24" fillId="7" borderId="34" xfId="1" applyNumberFormat="1" applyFont="1" applyFill="1" applyBorder="1" applyAlignment="1">
      <alignment horizontal="center"/>
    </xf>
    <xf numFmtId="2" fontId="24" fillId="7" borderId="6" xfId="1" applyNumberFormat="1" applyFont="1" applyFill="1" applyBorder="1" applyAlignment="1">
      <alignment horizontal="center"/>
    </xf>
    <xf numFmtId="2" fontId="24" fillId="7" borderId="7" xfId="1" applyNumberFormat="1" applyFont="1" applyFill="1"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26" fillId="6" borderId="12" xfId="0" applyFont="1" applyFill="1" applyBorder="1"/>
    <xf numFmtId="0" fontId="26" fillId="6" borderId="13" xfId="0" applyFont="1" applyFill="1" applyBorder="1"/>
    <xf numFmtId="0" fontId="26" fillId="6" borderId="14" xfId="0" applyFont="1" applyFill="1" applyBorder="1"/>
    <xf numFmtId="0" fontId="6" fillId="6" borderId="9" xfId="0" applyFont="1" applyFill="1" applyBorder="1" applyAlignment="1">
      <alignment horizontal="center"/>
    </xf>
    <xf numFmtId="2" fontId="24" fillId="7" borderId="50" xfId="1" applyNumberFormat="1" applyFont="1" applyFill="1" applyBorder="1" applyAlignment="1">
      <alignment horizontal="center"/>
    </xf>
    <xf numFmtId="2" fontId="71" fillId="8" borderId="5" xfId="1" applyNumberFormat="1" applyFont="1" applyFill="1" applyBorder="1" applyAlignment="1">
      <alignment horizontal="center"/>
    </xf>
    <xf numFmtId="2" fontId="24" fillId="0" borderId="24" xfId="1" applyNumberFormat="1" applyFont="1" applyBorder="1" applyAlignment="1">
      <alignment horizontal="center"/>
    </xf>
    <xf numFmtId="164" fontId="11" fillId="13" borderId="33" xfId="2" applyFont="1" applyFill="1" applyBorder="1"/>
    <xf numFmtId="164" fontId="11" fillId="13" borderId="37" xfId="2" applyFont="1" applyFill="1" applyBorder="1"/>
    <xf numFmtId="164" fontId="24" fillId="0" borderId="15" xfId="2" applyFont="1" applyBorder="1"/>
    <xf numFmtId="164" fontId="8" fillId="0" borderId="36" xfId="2" applyFont="1" applyBorder="1"/>
    <xf numFmtId="2" fontId="24" fillId="0" borderId="25" xfId="0" applyNumberFormat="1" applyFont="1" applyBorder="1" applyAlignment="1">
      <alignment horizontal="center"/>
    </xf>
    <xf numFmtId="166" fontId="24" fillId="12" borderId="3" xfId="1" applyNumberFormat="1" applyFont="1" applyFill="1" applyBorder="1" applyAlignment="1">
      <alignment horizontal="center"/>
    </xf>
    <xf numFmtId="0" fontId="31" fillId="6" borderId="1" xfId="0" applyFont="1" applyFill="1" applyBorder="1"/>
    <xf numFmtId="0" fontId="72" fillId="3" borderId="0" xfId="0" applyFont="1" applyFill="1"/>
    <xf numFmtId="3" fontId="7" fillId="0" borderId="0" xfId="0" applyNumberFormat="1" applyFont="1" applyAlignment="1">
      <alignment horizontal="center"/>
    </xf>
    <xf numFmtId="0" fontId="31" fillId="6" borderId="52" xfId="0" applyFont="1" applyFill="1" applyBorder="1"/>
    <xf numFmtId="0" fontId="31" fillId="6" borderId="15" xfId="0" applyFont="1" applyFill="1" applyBorder="1"/>
    <xf numFmtId="0" fontId="33" fillId="6" borderId="15" xfId="0" applyFont="1" applyFill="1" applyBorder="1"/>
    <xf numFmtId="0" fontId="32" fillId="6" borderId="15" xfId="0" applyFont="1" applyFill="1" applyBorder="1"/>
    <xf numFmtId="0" fontId="32" fillId="9" borderId="15" xfId="0" applyFont="1" applyFill="1" applyBorder="1"/>
    <xf numFmtId="0" fontId="34" fillId="6" borderId="15" xfId="0" applyFont="1" applyFill="1" applyBorder="1"/>
    <xf numFmtId="0" fontId="11" fillId="6" borderId="18" xfId="0" applyFont="1" applyFill="1" applyBorder="1"/>
    <xf numFmtId="0" fontId="56" fillId="3" borderId="0" xfId="0" applyFont="1" applyFill="1" applyAlignment="1">
      <alignment horizontal="left"/>
    </xf>
    <xf numFmtId="0" fontId="66" fillId="3" borderId="0" xfId="0" applyFont="1" applyFill="1" applyAlignment="1">
      <alignment horizontal="center"/>
    </xf>
    <xf numFmtId="2" fontId="24" fillId="14" borderId="21" xfId="1" applyNumberFormat="1" applyFont="1" applyFill="1" applyBorder="1" applyAlignment="1">
      <alignment horizontal="center"/>
    </xf>
    <xf numFmtId="164" fontId="24" fillId="14" borderId="24" xfId="2" applyFont="1" applyFill="1" applyBorder="1" applyAlignment="1">
      <alignment horizontal="center"/>
    </xf>
    <xf numFmtId="3" fontId="7" fillId="13" borderId="46" xfId="0" applyNumberFormat="1" applyFont="1" applyFill="1" applyBorder="1" applyAlignment="1">
      <alignment horizontal="center"/>
    </xf>
    <xf numFmtId="3" fontId="7" fillId="13" borderId="39" xfId="0" applyNumberFormat="1" applyFont="1" applyFill="1" applyBorder="1" applyAlignment="1">
      <alignment horizontal="center"/>
    </xf>
    <xf numFmtId="0" fontId="12" fillId="7" borderId="9" xfId="0" applyFont="1" applyFill="1" applyBorder="1" applyAlignment="1">
      <alignment wrapText="1"/>
    </xf>
    <xf numFmtId="164" fontId="24" fillId="7" borderId="33" xfId="2" applyFont="1" applyFill="1" applyBorder="1" applyAlignment="1">
      <alignment horizontal="center"/>
    </xf>
    <xf numFmtId="2" fontId="24" fillId="7" borderId="51" xfId="1" applyNumberFormat="1" applyFont="1" applyFill="1" applyBorder="1" applyAlignment="1">
      <alignment horizontal="center"/>
    </xf>
    <xf numFmtId="164" fontId="24" fillId="7" borderId="24" xfId="2" applyFont="1" applyFill="1" applyBorder="1" applyAlignment="1">
      <alignment horizontal="center"/>
    </xf>
    <xf numFmtId="2" fontId="24" fillId="7" borderId="21" xfId="1" applyNumberFormat="1" applyFont="1" applyFill="1" applyBorder="1" applyAlignment="1">
      <alignment horizontal="center"/>
    </xf>
    <xf numFmtId="164" fontId="24" fillId="7" borderId="25" xfId="2" applyFont="1" applyFill="1" applyBorder="1" applyAlignment="1">
      <alignment horizontal="center"/>
    </xf>
    <xf numFmtId="0" fontId="12" fillId="15" borderId="9" xfId="0" applyFont="1" applyFill="1" applyBorder="1" applyAlignment="1">
      <alignment wrapText="1"/>
    </xf>
    <xf numFmtId="0" fontId="12" fillId="9" borderId="9" xfId="0" applyFont="1" applyFill="1" applyBorder="1" applyAlignment="1">
      <alignment wrapText="1"/>
    </xf>
    <xf numFmtId="0" fontId="12" fillId="16" borderId="9" xfId="0" applyFont="1" applyFill="1" applyBorder="1" applyAlignment="1">
      <alignment wrapText="1"/>
    </xf>
    <xf numFmtId="0" fontId="12" fillId="17" borderId="9" xfId="0" applyFont="1" applyFill="1" applyBorder="1" applyAlignment="1">
      <alignment wrapText="1"/>
    </xf>
    <xf numFmtId="164" fontId="24" fillId="7" borderId="53" xfId="2" applyFont="1" applyFill="1" applyBorder="1" applyAlignment="1">
      <alignment horizontal="center"/>
    </xf>
    <xf numFmtId="164" fontId="24" fillId="7" borderId="5" xfId="2" applyFont="1" applyFill="1" applyBorder="1" applyAlignment="1">
      <alignment horizontal="center"/>
    </xf>
    <xf numFmtId="2" fontId="24" fillId="7" borderId="22" xfId="1" applyNumberFormat="1" applyFont="1" applyFill="1" applyBorder="1" applyAlignment="1">
      <alignment horizontal="center"/>
    </xf>
    <xf numFmtId="164" fontId="24" fillId="15" borderId="23" xfId="2" applyFont="1" applyFill="1" applyBorder="1" applyAlignment="1">
      <alignment horizontal="center"/>
    </xf>
    <xf numFmtId="164" fontId="24" fillId="15" borderId="24" xfId="2" applyFont="1" applyFill="1" applyBorder="1" applyAlignment="1">
      <alignment horizontal="center"/>
    </xf>
    <xf numFmtId="2" fontId="24" fillId="15" borderId="24" xfId="1" applyNumberFormat="1" applyFont="1" applyFill="1" applyBorder="1" applyAlignment="1">
      <alignment horizontal="center"/>
    </xf>
    <xf numFmtId="2" fontId="24" fillId="15" borderId="25" xfId="1" applyNumberFormat="1" applyFont="1" applyFill="1" applyBorder="1" applyAlignment="1">
      <alignment horizontal="center"/>
    </xf>
    <xf numFmtId="164" fontId="24" fillId="9" borderId="23" xfId="2" applyFont="1" applyFill="1" applyBorder="1" applyAlignment="1">
      <alignment horizontal="center"/>
    </xf>
    <xf numFmtId="164" fontId="24" fillId="9" borderId="24" xfId="2" applyFont="1" applyFill="1" applyBorder="1" applyAlignment="1">
      <alignment horizontal="center"/>
    </xf>
    <xf numFmtId="2" fontId="24" fillId="9" borderId="24" xfId="1" applyNumberFormat="1" applyFont="1" applyFill="1" applyBorder="1" applyAlignment="1">
      <alignment horizontal="center"/>
    </xf>
    <xf numFmtId="2" fontId="24" fillId="9" borderId="25" xfId="1" applyNumberFormat="1" applyFont="1" applyFill="1" applyBorder="1" applyAlignment="1">
      <alignment horizontal="center"/>
    </xf>
    <xf numFmtId="164" fontId="24" fillId="16" borderId="23" xfId="2" applyFont="1" applyFill="1" applyBorder="1" applyAlignment="1">
      <alignment horizontal="center"/>
    </xf>
    <xf numFmtId="164" fontId="24" fillId="16" borderId="24" xfId="2" applyFont="1" applyFill="1" applyBorder="1" applyAlignment="1">
      <alignment horizontal="center"/>
    </xf>
    <xf numFmtId="2" fontId="24" fillId="16" borderId="24" xfId="1" applyNumberFormat="1" applyFont="1" applyFill="1" applyBorder="1" applyAlignment="1">
      <alignment horizontal="center"/>
    </xf>
    <xf numFmtId="2" fontId="24" fillId="16" borderId="25" xfId="1" applyNumberFormat="1" applyFont="1" applyFill="1" applyBorder="1" applyAlignment="1">
      <alignment horizontal="center"/>
    </xf>
    <xf numFmtId="164" fontId="24" fillId="17" borderId="23" xfId="2" applyFont="1" applyFill="1" applyBorder="1" applyAlignment="1">
      <alignment horizontal="center"/>
    </xf>
    <xf numFmtId="164" fontId="24" fillId="17" borderId="24" xfId="2" applyFont="1" applyFill="1" applyBorder="1" applyAlignment="1">
      <alignment horizontal="center"/>
    </xf>
    <xf numFmtId="2" fontId="24" fillId="17" borderId="24" xfId="1" applyNumberFormat="1" applyFont="1" applyFill="1" applyBorder="1" applyAlignment="1">
      <alignment horizontal="center"/>
    </xf>
    <xf numFmtId="2" fontId="24" fillId="17" borderId="25" xfId="1" applyNumberFormat="1" applyFont="1" applyFill="1" applyBorder="1" applyAlignment="1">
      <alignment horizontal="center"/>
    </xf>
    <xf numFmtId="164" fontId="24" fillId="14" borderId="5" xfId="2" applyFont="1" applyFill="1" applyBorder="1" applyAlignment="1">
      <alignment horizontal="center"/>
    </xf>
    <xf numFmtId="2" fontId="24" fillId="6" borderId="34" xfId="1" applyNumberFormat="1" applyFont="1" applyFill="1" applyBorder="1" applyAlignment="1">
      <alignment horizontal="center"/>
    </xf>
    <xf numFmtId="2" fontId="24" fillId="6" borderId="53" xfId="1" applyNumberFormat="1" applyFont="1" applyFill="1" applyBorder="1" applyAlignment="1">
      <alignment horizontal="center"/>
    </xf>
    <xf numFmtId="2" fontId="24" fillId="0" borderId="23" xfId="1" applyNumberFormat="1" applyFont="1" applyFill="1" applyBorder="1" applyAlignment="1">
      <alignment horizontal="center"/>
    </xf>
    <xf numFmtId="2" fontId="24" fillId="7" borderId="53" xfId="1" applyNumberFormat="1" applyFont="1" applyFill="1" applyBorder="1" applyAlignment="1">
      <alignment horizontal="center"/>
    </xf>
    <xf numFmtId="2" fontId="24" fillId="0" borderId="52" xfId="1" applyNumberFormat="1" applyFont="1" applyFill="1" applyBorder="1" applyAlignment="1">
      <alignment horizontal="center"/>
    </xf>
    <xf numFmtId="2" fontId="24" fillId="12" borderId="34" xfId="1" applyNumberFormat="1" applyFont="1" applyFill="1" applyBorder="1" applyAlignment="1">
      <alignment horizontal="center"/>
    </xf>
    <xf numFmtId="0" fontId="8" fillId="0" borderId="0" xfId="0" applyFont="1" applyAlignment="1">
      <alignment wrapText="1"/>
    </xf>
    <xf numFmtId="0" fontId="74" fillId="6" borderId="15" xfId="0" applyFont="1" applyFill="1" applyBorder="1"/>
    <xf numFmtId="0" fontId="40" fillId="3" borderId="15" xfId="0" applyFont="1" applyFill="1" applyBorder="1"/>
    <xf numFmtId="2" fontId="24" fillId="3" borderId="16" xfId="1" applyNumberFormat="1" applyFont="1" applyFill="1" applyBorder="1" applyAlignment="1">
      <alignment horizontal="center"/>
    </xf>
    <xf numFmtId="2" fontId="24" fillId="3" borderId="4" xfId="1" applyNumberFormat="1" applyFont="1" applyFill="1" applyBorder="1" applyAlignment="1">
      <alignment horizontal="center"/>
    </xf>
    <xf numFmtId="2" fontId="24" fillId="3" borderId="5" xfId="1" applyNumberFormat="1" applyFont="1" applyFill="1" applyBorder="1" applyAlignment="1">
      <alignment horizontal="center"/>
    </xf>
    <xf numFmtId="2" fontId="24" fillId="3" borderId="24" xfId="1" applyNumberFormat="1" applyFont="1" applyFill="1" applyBorder="1" applyAlignment="1">
      <alignment horizontal="center"/>
    </xf>
    <xf numFmtId="2" fontId="24" fillId="3" borderId="34" xfId="1" applyNumberFormat="1" applyFont="1" applyFill="1" applyBorder="1" applyAlignment="1">
      <alignment horizontal="center"/>
    </xf>
    <xf numFmtId="2" fontId="24" fillId="3" borderId="17" xfId="1" applyNumberFormat="1" applyFont="1" applyFill="1" applyBorder="1" applyAlignment="1">
      <alignment horizontal="center"/>
    </xf>
    <xf numFmtId="2" fontId="24" fillId="3" borderId="15" xfId="1" applyNumberFormat="1" applyFont="1" applyFill="1" applyBorder="1" applyAlignment="1">
      <alignment horizontal="center"/>
    </xf>
    <xf numFmtId="2" fontId="71" fillId="3" borderId="5" xfId="1" applyNumberFormat="1" applyFont="1" applyFill="1" applyBorder="1" applyAlignment="1">
      <alignment horizontal="center"/>
    </xf>
    <xf numFmtId="2" fontId="24" fillId="2" borderId="16" xfId="1" applyNumberFormat="1" applyFont="1" applyFill="1" applyBorder="1" applyAlignment="1">
      <alignment horizontal="center"/>
    </xf>
    <xf numFmtId="0" fontId="45" fillId="6" borderId="24" xfId="0" applyFont="1" applyFill="1" applyBorder="1"/>
    <xf numFmtId="0" fontId="45" fillId="6" borderId="15" xfId="0" applyFont="1" applyFill="1" applyBorder="1"/>
    <xf numFmtId="0" fontId="45" fillId="6" borderId="16" xfId="0" applyFont="1" applyFill="1" applyBorder="1"/>
    <xf numFmtId="0" fontId="6" fillId="10" borderId="24" xfId="0" applyFont="1" applyFill="1" applyBorder="1"/>
    <xf numFmtId="0" fontId="9" fillId="0" borderId="0" xfId="0" applyFont="1" applyAlignment="1">
      <alignment wrapText="1"/>
    </xf>
    <xf numFmtId="0" fontId="31" fillId="10" borderId="16" xfId="0" applyFont="1" applyFill="1" applyBorder="1"/>
    <xf numFmtId="0" fontId="31" fillId="10" borderId="21" xfId="0" applyFont="1" applyFill="1" applyBorder="1"/>
    <xf numFmtId="0" fontId="6" fillId="10" borderId="33" xfId="0" applyFont="1" applyFill="1" applyBorder="1"/>
    <xf numFmtId="0" fontId="27" fillId="3" borderId="18" xfId="0" applyFont="1" applyFill="1" applyBorder="1" applyAlignment="1">
      <alignment wrapText="1"/>
    </xf>
    <xf numFmtId="0" fontId="27" fillId="3" borderId="19" xfId="0" applyFont="1" applyFill="1" applyBorder="1" applyAlignment="1">
      <alignment wrapText="1"/>
    </xf>
    <xf numFmtId="0" fontId="27" fillId="3" borderId="10" xfId="0" applyFont="1" applyFill="1" applyBorder="1" applyAlignment="1">
      <alignment wrapText="1"/>
    </xf>
    <xf numFmtId="0" fontId="69" fillId="5" borderId="0" xfId="0" applyFont="1" applyFill="1" applyAlignment="1">
      <alignment horizontal="center"/>
    </xf>
    <xf numFmtId="0" fontId="70" fillId="0" borderId="0" xfId="0" applyFont="1" applyAlignment="1">
      <alignment horizontal="center"/>
    </xf>
    <xf numFmtId="0" fontId="27" fillId="5" borderId="18" xfId="0" applyFont="1" applyFill="1" applyBorder="1" applyAlignment="1">
      <alignment wrapText="1"/>
    </xf>
    <xf numFmtId="0" fontId="54" fillId="0" borderId="19" xfId="0" applyFont="1" applyBorder="1" applyAlignment="1">
      <alignment wrapText="1"/>
    </xf>
    <xf numFmtId="0" fontId="54" fillId="0" borderId="10" xfId="0" applyFont="1" applyBorder="1" applyAlignment="1">
      <alignment wrapText="1"/>
    </xf>
    <xf numFmtId="0" fontId="27" fillId="5" borderId="19" xfId="0" applyFont="1" applyFill="1" applyBorder="1" applyAlignment="1">
      <alignment wrapText="1"/>
    </xf>
    <xf numFmtId="0" fontId="27" fillId="5" borderId="10" xfId="0" applyFont="1" applyFill="1" applyBorder="1" applyAlignment="1">
      <alignment wrapText="1"/>
    </xf>
    <xf numFmtId="0" fontId="58" fillId="3" borderId="1" xfId="0" applyFont="1" applyFill="1" applyBorder="1" applyAlignment="1">
      <alignment horizontal="left" vertical="center"/>
    </xf>
    <xf numFmtId="0" fontId="0" fillId="0" borderId="1" xfId="0" applyBorder="1" applyAlignment="1">
      <alignment horizontal="left" vertical="center"/>
    </xf>
    <xf numFmtId="0" fontId="58" fillId="3" borderId="29" xfId="0" applyFont="1" applyFill="1" applyBorder="1" applyAlignment="1">
      <alignment horizontal="left" vertical="center"/>
    </xf>
    <xf numFmtId="0" fontId="26" fillId="3" borderId="0" xfId="0" applyFont="1" applyFill="1" applyAlignment="1">
      <alignment horizontal="left" vertical="center"/>
    </xf>
    <xf numFmtId="0" fontId="26" fillId="3" borderId="17" xfId="0" applyFont="1" applyFill="1" applyBorder="1" applyAlignment="1">
      <alignment horizontal="left" vertical="center"/>
    </xf>
    <xf numFmtId="0" fontId="58" fillId="3" borderId="30" xfId="0" applyFont="1" applyFill="1" applyBorder="1" applyAlignment="1">
      <alignment horizontal="left" vertical="center"/>
    </xf>
    <xf numFmtId="0" fontId="26" fillId="3" borderId="26" xfId="0" applyFont="1" applyFill="1" applyBorder="1" applyAlignment="1">
      <alignment horizontal="left" vertical="center"/>
    </xf>
    <xf numFmtId="0" fontId="26" fillId="3" borderId="31" xfId="0" applyFont="1" applyFill="1" applyBorder="1" applyAlignment="1">
      <alignment horizontal="left" vertical="center"/>
    </xf>
    <xf numFmtId="0" fontId="65" fillId="3" borderId="20" xfId="0" applyFont="1" applyFill="1" applyBorder="1" applyAlignment="1">
      <alignment horizontal="left" vertical="center"/>
    </xf>
    <xf numFmtId="0" fontId="13" fillId="3" borderId="20" xfId="0" applyFont="1" applyFill="1" applyBorder="1" applyAlignment="1">
      <alignment horizontal="left" vertical="center"/>
    </xf>
    <xf numFmtId="0" fontId="0" fillId="3" borderId="1" xfId="0" applyFill="1" applyBorder="1" applyAlignment="1">
      <alignment horizontal="left" vertical="center"/>
    </xf>
    <xf numFmtId="0" fontId="67" fillId="5" borderId="0" xfId="0" applyFont="1" applyFill="1" applyAlignment="1">
      <alignment horizontal="center"/>
    </xf>
    <xf numFmtId="0" fontId="0" fillId="0" borderId="0" xfId="0" applyAlignment="1">
      <alignment horizontal="center"/>
    </xf>
    <xf numFmtId="0" fontId="48" fillId="5" borderId="18" xfId="0" applyFont="1" applyFill="1" applyBorder="1" applyAlignment="1">
      <alignment wrapText="1"/>
    </xf>
    <xf numFmtId="0" fontId="49" fillId="5" borderId="19" xfId="0" applyFont="1" applyFill="1" applyBorder="1" applyAlignment="1">
      <alignment wrapText="1"/>
    </xf>
    <xf numFmtId="0" fontId="49" fillId="5" borderId="10" xfId="0" applyFont="1" applyFill="1" applyBorder="1" applyAlignment="1">
      <alignment wrapText="1"/>
    </xf>
    <xf numFmtId="0" fontId="34" fillId="5" borderId="18" xfId="0" applyFont="1" applyFill="1" applyBorder="1" applyAlignment="1">
      <alignment wrapText="1"/>
    </xf>
    <xf numFmtId="0" fontId="53" fillId="5" borderId="19" xfId="0" applyFont="1" applyFill="1" applyBorder="1" applyAlignment="1">
      <alignment wrapText="1"/>
    </xf>
    <xf numFmtId="0" fontId="53" fillId="5" borderId="10" xfId="0" applyFont="1" applyFill="1" applyBorder="1" applyAlignment="1">
      <alignment wrapText="1"/>
    </xf>
    <xf numFmtId="0" fontId="59" fillId="3" borderId="1" xfId="0" applyFont="1" applyFill="1" applyBorder="1" applyAlignment="1">
      <alignment horizontal="center" vertical="center"/>
    </xf>
    <xf numFmtId="0" fontId="60" fillId="3" borderId="1" xfId="0" applyFont="1" applyFill="1" applyBorder="1" applyAlignment="1">
      <alignment horizontal="center" vertical="center"/>
    </xf>
    <xf numFmtId="0" fontId="11" fillId="3" borderId="1" xfId="0" applyFont="1" applyFill="1" applyBorder="1" applyAlignment="1">
      <alignment horizontal="left" vertical="center"/>
    </xf>
    <xf numFmtId="0" fontId="26" fillId="3" borderId="1" xfId="0" applyFont="1" applyFill="1" applyBorder="1" applyAlignment="1">
      <alignment horizontal="left" vertical="center"/>
    </xf>
    <xf numFmtId="0" fontId="58" fillId="3" borderId="11" xfId="0" applyFont="1" applyFill="1" applyBorder="1" applyAlignment="1">
      <alignment horizontal="left" vertical="center"/>
    </xf>
    <xf numFmtId="0" fontId="26" fillId="3" borderId="11" xfId="0" applyFont="1" applyFill="1" applyBorder="1" applyAlignment="1">
      <alignment horizontal="left" vertical="center"/>
    </xf>
    <xf numFmtId="0" fontId="58" fillId="3" borderId="27" xfId="0" applyFont="1" applyFill="1" applyBorder="1" applyAlignment="1">
      <alignment horizontal="left" vertical="center"/>
    </xf>
    <xf numFmtId="0" fontId="26" fillId="3" borderId="35" xfId="0" applyFont="1" applyFill="1" applyBorder="1" applyAlignment="1">
      <alignment horizontal="left" vertical="center"/>
    </xf>
    <xf numFmtId="0" fontId="26" fillId="3" borderId="28" xfId="0" applyFont="1" applyFill="1" applyBorder="1" applyAlignment="1">
      <alignment horizontal="left" vertical="center"/>
    </xf>
    <xf numFmtId="0" fontId="62" fillId="3" borderId="38" xfId="0" applyFont="1" applyFill="1" applyBorder="1" applyAlignment="1">
      <alignment horizontal="center"/>
    </xf>
    <xf numFmtId="0" fontId="63" fillId="3" borderId="38" xfId="0" applyFont="1" applyFill="1" applyBorder="1" applyAlignment="1">
      <alignment horizontal="center"/>
    </xf>
    <xf numFmtId="164" fontId="7" fillId="2" borderId="0" xfId="2" applyFont="1" applyFill="1" applyBorder="1" applyAlignment="1">
      <alignment horizontal="left"/>
    </xf>
    <xf numFmtId="0" fontId="7" fillId="2" borderId="0" xfId="0" applyFont="1" applyFill="1" applyAlignment="1">
      <alignment horizontal="left"/>
    </xf>
    <xf numFmtId="0" fontId="7" fillId="0" borderId="0" xfId="0" applyFont="1" applyAlignment="1">
      <alignment horizontal="left"/>
    </xf>
    <xf numFmtId="0" fontId="7" fillId="0" borderId="17" xfId="0" applyFont="1" applyBorder="1" applyAlignment="1">
      <alignment horizontal="left"/>
    </xf>
    <xf numFmtId="0" fontId="55" fillId="3" borderId="0" xfId="0" applyFont="1" applyFill="1" applyAlignment="1">
      <alignment horizontal="left"/>
    </xf>
    <xf numFmtId="0" fontId="56" fillId="0" borderId="0" xfId="0" applyFont="1" applyAlignment="1">
      <alignment horizontal="left"/>
    </xf>
    <xf numFmtId="0" fontId="65" fillId="3" borderId="1" xfId="0" applyFont="1" applyFill="1" applyBorder="1" applyAlignment="1">
      <alignment horizontal="left" vertical="center"/>
    </xf>
    <xf numFmtId="0" fontId="13" fillId="0" borderId="1" xfId="0" applyFont="1" applyBorder="1" applyAlignment="1">
      <alignment horizontal="left" vertical="center"/>
    </xf>
    <xf numFmtId="0" fontId="44" fillId="5" borderId="18" xfId="0" applyFont="1" applyFill="1" applyBorder="1" applyAlignment="1">
      <alignment wrapText="1"/>
    </xf>
    <xf numFmtId="0" fontId="52" fillId="5" borderId="19" xfId="0" applyFont="1" applyFill="1" applyBorder="1" applyAlignment="1">
      <alignment wrapText="1"/>
    </xf>
    <xf numFmtId="0" fontId="52" fillId="5" borderId="10" xfId="0" applyFont="1" applyFill="1" applyBorder="1" applyAlignment="1">
      <alignment wrapText="1"/>
    </xf>
    <xf numFmtId="0" fontId="32" fillId="5" borderId="18" xfId="0" applyFont="1" applyFill="1" applyBorder="1" applyAlignment="1">
      <alignment wrapText="1"/>
    </xf>
    <xf numFmtId="0" fontId="43" fillId="5" borderId="19" xfId="0" applyFont="1" applyFill="1" applyBorder="1" applyAlignment="1">
      <alignment wrapText="1"/>
    </xf>
    <xf numFmtId="0" fontId="43" fillId="5" borderId="10" xfId="0" applyFont="1" applyFill="1" applyBorder="1" applyAlignment="1">
      <alignment wrapText="1"/>
    </xf>
    <xf numFmtId="0" fontId="50" fillId="5" borderId="19" xfId="0" applyFont="1" applyFill="1" applyBorder="1" applyAlignment="1">
      <alignment wrapText="1"/>
    </xf>
    <xf numFmtId="0" fontId="50" fillId="5" borderId="10" xfId="0" applyFont="1" applyFill="1" applyBorder="1" applyAlignment="1">
      <alignment wrapText="1"/>
    </xf>
    <xf numFmtId="0" fontId="47" fillId="5" borderId="18" xfId="0" applyFont="1" applyFill="1" applyBorder="1" applyAlignment="1">
      <alignment wrapText="1"/>
    </xf>
    <xf numFmtId="0" fontId="42" fillId="5" borderId="19" xfId="0" applyFont="1" applyFill="1" applyBorder="1" applyAlignment="1">
      <alignment wrapText="1"/>
    </xf>
    <xf numFmtId="0" fontId="42" fillId="5" borderId="10" xfId="0" applyFont="1" applyFill="1" applyBorder="1" applyAlignment="1">
      <alignment wrapText="1"/>
    </xf>
    <xf numFmtId="0" fontId="28" fillId="3" borderId="0" xfId="0" applyFont="1" applyFill="1"/>
    <xf numFmtId="0" fontId="45" fillId="5" borderId="18" xfId="0" applyFont="1" applyFill="1" applyBorder="1" applyAlignment="1">
      <alignment wrapText="1"/>
    </xf>
    <xf numFmtId="0" fontId="46" fillId="5" borderId="19" xfId="0" applyFont="1" applyFill="1" applyBorder="1" applyAlignment="1">
      <alignment wrapText="1"/>
    </xf>
    <xf numFmtId="0" fontId="46" fillId="5" borderId="10" xfId="0" applyFont="1" applyFill="1" applyBorder="1" applyAlignment="1">
      <alignment wrapText="1"/>
    </xf>
    <xf numFmtId="164" fontId="7" fillId="0" borderId="40" xfId="2" applyFont="1" applyBorder="1" applyAlignment="1">
      <alignment horizontal="center"/>
    </xf>
    <xf numFmtId="0" fontId="3" fillId="0" borderId="42" xfId="0" applyFont="1" applyBorder="1" applyAlignment="1">
      <alignment horizontal="center"/>
    </xf>
    <xf numFmtId="164" fontId="7" fillId="4" borderId="40" xfId="2" applyFont="1" applyFill="1" applyBorder="1" applyAlignment="1">
      <alignment horizontal="center"/>
    </xf>
    <xf numFmtId="0" fontId="3" fillId="4" borderId="42" xfId="0" applyFont="1" applyFill="1" applyBorder="1" applyAlignment="1">
      <alignment horizontal="center"/>
    </xf>
    <xf numFmtId="164" fontId="7" fillId="12" borderId="40" xfId="2" applyFont="1" applyFill="1" applyBorder="1" applyAlignment="1">
      <alignment horizontal="center"/>
    </xf>
    <xf numFmtId="0" fontId="3" fillId="12" borderId="42" xfId="0" applyFont="1" applyFill="1" applyBorder="1" applyAlignment="1">
      <alignment horizontal="center"/>
    </xf>
    <xf numFmtId="164" fontId="7" fillId="3" borderId="40" xfId="2" applyFont="1" applyFill="1" applyBorder="1" applyAlignment="1">
      <alignment horizontal="center"/>
    </xf>
    <xf numFmtId="0" fontId="3" fillId="3" borderId="42" xfId="0" applyFont="1" applyFill="1" applyBorder="1" applyAlignment="1">
      <alignment horizontal="center"/>
    </xf>
    <xf numFmtId="164" fontId="7" fillId="2" borderId="40" xfId="2" applyFont="1" applyFill="1" applyBorder="1" applyAlignment="1">
      <alignment horizontal="center"/>
    </xf>
    <xf numFmtId="0" fontId="3" fillId="2" borderId="42" xfId="0" applyFont="1" applyFill="1" applyBorder="1" applyAlignment="1">
      <alignment horizontal="center"/>
    </xf>
    <xf numFmtId="0" fontId="20" fillId="0" borderId="0" xfId="0" applyFont="1" applyAlignment="1">
      <alignment wrapText="1"/>
    </xf>
    <xf numFmtId="0" fontId="21" fillId="0" borderId="0" xfId="0" applyFont="1" applyAlignment="1">
      <alignment wrapText="1"/>
    </xf>
    <xf numFmtId="0" fontId="8" fillId="0" borderId="0" xfId="0" applyFont="1" applyAlignment="1">
      <alignment wrapText="1"/>
    </xf>
    <xf numFmtId="0" fontId="8" fillId="3" borderId="29" xfId="0" applyFont="1" applyFill="1" applyBorder="1" applyAlignment="1">
      <alignment wrapText="1"/>
    </xf>
    <xf numFmtId="0" fontId="0" fillId="0" borderId="0" xfId="0" applyAlignment="1">
      <alignment wrapText="1"/>
    </xf>
    <xf numFmtId="0" fontId="0" fillId="0" borderId="17" xfId="0" applyBorder="1" applyAlignment="1">
      <alignment wrapText="1"/>
    </xf>
    <xf numFmtId="0" fontId="0" fillId="0" borderId="29" xfId="0" applyBorder="1" applyAlignment="1">
      <alignment wrapText="1"/>
    </xf>
    <xf numFmtId="0" fontId="8" fillId="3" borderId="29" xfId="0" applyFont="1" applyFill="1" applyBorder="1"/>
    <xf numFmtId="0" fontId="8" fillId="3" borderId="0" xfId="0" applyFont="1" applyFill="1"/>
    <xf numFmtId="0" fontId="8" fillId="3" borderId="17" xfId="0" applyFont="1" applyFill="1" applyBorder="1"/>
    <xf numFmtId="0" fontId="8" fillId="3" borderId="0" xfId="0" applyFont="1" applyFill="1" applyAlignment="1">
      <alignment wrapText="1"/>
    </xf>
    <xf numFmtId="0" fontId="8" fillId="3" borderId="17" xfId="0" applyFont="1" applyFill="1" applyBorder="1" applyAlignment="1">
      <alignment wrapText="1"/>
    </xf>
    <xf numFmtId="0" fontId="19" fillId="3" borderId="35" xfId="0" applyFont="1" applyFill="1" applyBorder="1" applyAlignment="1">
      <alignment horizontal="center" wrapText="1"/>
    </xf>
    <xf numFmtId="0" fontId="19" fillId="0" borderId="35" xfId="0" applyFont="1" applyBorder="1" applyAlignment="1">
      <alignment horizontal="center" wrapText="1"/>
    </xf>
    <xf numFmtId="0" fontId="16" fillId="5" borderId="0" xfId="0" applyFont="1" applyFill="1" applyAlignment="1">
      <alignment horizontal="center"/>
    </xf>
    <xf numFmtId="0" fontId="17" fillId="0" borderId="0" xfId="0" applyFont="1" applyAlignment="1">
      <alignment horizontal="center"/>
    </xf>
    <xf numFmtId="0" fontId="22" fillId="5" borderId="0" xfId="0" applyFont="1" applyFill="1" applyAlignment="1">
      <alignment horizontal="center"/>
    </xf>
    <xf numFmtId="0" fontId="23" fillId="0" borderId="0" xfId="0" applyFont="1" applyAlignment="1">
      <alignment horizontal="center"/>
    </xf>
    <xf numFmtId="0" fontId="1" fillId="3" borderId="29" xfId="0" applyFont="1" applyFill="1" applyBorder="1"/>
    <xf numFmtId="0" fontId="18" fillId="3" borderId="18" xfId="0" applyFont="1" applyFill="1" applyBorder="1" applyAlignment="1">
      <alignment horizontal="center" wrapText="1"/>
    </xf>
    <xf numFmtId="0" fontId="18" fillId="0" borderId="19" xfId="0" applyFont="1" applyBorder="1" applyAlignment="1">
      <alignment horizontal="center" wrapText="1"/>
    </xf>
    <xf numFmtId="0" fontId="18" fillId="0" borderId="10" xfId="0" applyFont="1" applyBorder="1" applyAlignment="1">
      <alignment horizontal="center" wrapText="1"/>
    </xf>
    <xf numFmtId="0" fontId="0" fillId="3" borderId="29" xfId="0" applyFill="1" applyBorder="1" applyAlignment="1">
      <alignment wrapText="1"/>
    </xf>
    <xf numFmtId="0" fontId="0" fillId="3" borderId="0" xfId="0" applyFill="1" applyAlignment="1">
      <alignment wrapText="1"/>
    </xf>
    <xf numFmtId="0" fontId="0" fillId="3" borderId="17" xfId="0" applyFill="1" applyBorder="1" applyAlignment="1">
      <alignment wrapText="1"/>
    </xf>
    <xf numFmtId="0" fontId="6" fillId="6" borderId="12" xfId="0" applyFont="1" applyFill="1" applyBorder="1" applyAlignment="1">
      <alignment horizontal="center"/>
    </xf>
    <xf numFmtId="0" fontId="6" fillId="6" borderId="13" xfId="0" applyFont="1" applyFill="1" applyBorder="1" applyAlignment="1">
      <alignment horizontal="center"/>
    </xf>
    <xf numFmtId="0" fontId="6" fillId="6" borderId="14" xfId="0" applyFont="1" applyFill="1" applyBorder="1" applyAlignment="1">
      <alignment horizontal="center"/>
    </xf>
    <xf numFmtId="0" fontId="6" fillId="6" borderId="18" xfId="0" applyFont="1" applyFill="1" applyBorder="1" applyAlignment="1">
      <alignment horizontal="right"/>
    </xf>
    <xf numFmtId="0" fontId="6" fillId="6" borderId="19" xfId="0" applyFont="1" applyFill="1" applyBorder="1" applyAlignment="1">
      <alignment horizontal="right"/>
    </xf>
    <xf numFmtId="0" fontId="31" fillId="10" borderId="38" xfId="0" applyFont="1" applyFill="1" applyBorder="1"/>
    <xf numFmtId="2" fontId="24" fillId="0" borderId="50" xfId="1" applyNumberFormat="1" applyFont="1" applyBorder="1" applyAlignment="1">
      <alignment horizontal="center"/>
    </xf>
  </cellXfs>
  <cellStyles count="3">
    <cellStyle name="Currency" xfId="2" builtinId="4"/>
    <cellStyle name="Normal" xfId="0" builtinId="0"/>
    <cellStyle name="Percent" xfId="1" builtinId="5"/>
  </cellStyles>
  <dxfs count="27">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medium">
          <color auto="1"/>
        </left>
        <right/>
        <top style="thin">
          <color auto="1"/>
        </top>
        <bottom style="thin">
          <color auto="1"/>
        </bottom>
        <vertical/>
        <horizontal/>
      </border>
    </dxf>
    <dxf>
      <font>
        <b/>
        <i val="0"/>
        <strike val="0"/>
        <condense val="0"/>
        <extend val="0"/>
        <outline val="0"/>
        <shadow val="0"/>
        <u val="none"/>
        <vertAlign val="baseline"/>
        <sz val="11"/>
        <color rgb="FFFF0000"/>
        <name val="Calibri"/>
        <family val="2"/>
        <scheme val="minor"/>
      </font>
      <numFmt numFmtId="3" formatCode="#,##0"/>
      <alignment horizontal="center" vertical="bottom" textRotation="0" wrapText="0" indent="0" justifyLastLine="0" shrinkToFit="0" readingOrder="0"/>
      <border diagonalUp="0" diagonalDown="0">
        <left style="medium">
          <color indexed="64"/>
        </left>
        <right style="medium">
          <color indexed="64"/>
        </right>
        <top style="thin">
          <color auto="1"/>
        </top>
        <bottom style="thin">
          <color auto="1"/>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auto="1"/>
        </left>
        <right/>
        <top style="thin">
          <color auto="1"/>
        </top>
        <bottom style="thin">
          <color auto="1"/>
        </bottom>
        <vertical/>
        <horizontal style="thin">
          <color auto="1"/>
        </horizontal>
      </border>
    </dxf>
    <dxf>
      <font>
        <b/>
        <i val="0"/>
        <strike val="0"/>
        <condense val="0"/>
        <extend val="0"/>
        <outline val="0"/>
        <shadow val="0"/>
        <u val="none"/>
        <vertAlign val="baseline"/>
        <sz val="11"/>
        <color rgb="FFFF0000"/>
        <name val="Calibri"/>
        <family val="2"/>
        <scheme val="minor"/>
      </font>
      <numFmt numFmtId="3" formatCode="#,##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style="thin">
          <color auto="1"/>
        </horizontal>
      </border>
    </dxf>
    <dxf>
      <font>
        <b/>
        <i val="0"/>
        <strike val="0"/>
        <condense val="0"/>
        <extend val="0"/>
        <outline val="0"/>
        <shadow val="0"/>
        <u val="none"/>
        <vertAlign val="baseline"/>
        <sz val="11"/>
        <color rgb="FF0070C0"/>
        <name val="Calibri"/>
        <family val="2"/>
        <scheme val="minor"/>
      </font>
      <fill>
        <patternFill patternType="solid">
          <fgColor indexed="64"/>
          <bgColor rgb="FFFFFFCC"/>
        </patternFill>
      </fill>
      <border diagonalUp="0" diagonalDown="0">
        <left style="medium">
          <color indexed="64"/>
        </left>
        <right style="medium">
          <color indexed="64"/>
        </right>
        <top style="thin">
          <color auto="1"/>
        </top>
        <bottom style="thin">
          <color auto="1"/>
        </bottom>
        <vertical/>
        <horizontal style="thin">
          <color auto="1"/>
        </horizontal>
      </border>
    </dxf>
    <dxf>
      <border outline="0">
        <top style="thin">
          <color auto="1"/>
        </top>
      </border>
    </dxf>
    <dxf>
      <border outline="0">
        <left style="thin">
          <color auto="1"/>
        </left>
        <right style="thin">
          <color auto="1"/>
        </right>
        <top style="thin">
          <color auto="1"/>
        </top>
        <bottom style="thin">
          <color auto="1"/>
        </bottom>
      </border>
    </dxf>
    <dxf>
      <border>
        <bottom style="medium">
          <color indexed="64"/>
        </bottom>
      </border>
    </dxf>
    <dxf>
      <border diagonalUp="0" diagonalDown="0">
        <left style="thin">
          <color auto="1"/>
        </left>
        <right style="thin">
          <color auto="1"/>
        </right>
        <top/>
        <bottom/>
        <vertical style="thin">
          <color auto="1"/>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medium">
          <color auto="1"/>
        </left>
        <right/>
        <top style="thin">
          <color auto="1"/>
        </top>
        <bottom style="thin">
          <color auto="1"/>
        </bottom>
        <vertical/>
        <horizontal/>
      </border>
    </dxf>
    <dxf>
      <font>
        <b/>
        <i val="0"/>
        <strike val="0"/>
        <condense val="0"/>
        <extend val="0"/>
        <outline val="0"/>
        <shadow val="0"/>
        <u val="none"/>
        <vertAlign val="baseline"/>
        <sz val="11"/>
        <color rgb="FFFF0000"/>
        <name val="Calibri"/>
        <family val="2"/>
        <scheme val="minor"/>
      </font>
      <numFmt numFmtId="3" formatCode="#,##0"/>
      <alignment horizontal="center" vertical="bottom" textRotation="0" wrapText="0" indent="0" justifyLastLine="0" shrinkToFit="0" readingOrder="0"/>
      <border diagonalUp="0" diagonalDown="0">
        <left style="medium">
          <color indexed="64"/>
        </left>
        <right style="medium">
          <color indexed="64"/>
        </right>
        <top style="thin">
          <color auto="1"/>
        </top>
        <bottom style="thin">
          <color auto="1"/>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auto="1"/>
        </left>
        <right/>
        <top style="thin">
          <color auto="1"/>
        </top>
        <bottom style="thin">
          <color auto="1"/>
        </bottom>
        <vertical/>
        <horizontal style="thin">
          <color auto="1"/>
        </horizontal>
      </border>
    </dxf>
    <dxf>
      <font>
        <b/>
        <i val="0"/>
        <strike val="0"/>
        <condense val="0"/>
        <extend val="0"/>
        <outline val="0"/>
        <shadow val="0"/>
        <u val="none"/>
        <vertAlign val="baseline"/>
        <sz val="11"/>
        <color rgb="FFFF0000"/>
        <name val="Calibri"/>
        <family val="2"/>
        <scheme val="minor"/>
      </font>
      <numFmt numFmtId="3" formatCode="#,##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style="thin">
          <color auto="1"/>
        </horizontal>
      </border>
    </dxf>
    <dxf>
      <font>
        <b/>
        <i val="0"/>
        <strike val="0"/>
        <condense val="0"/>
        <extend val="0"/>
        <outline val="0"/>
        <shadow val="0"/>
        <u val="none"/>
        <vertAlign val="baseline"/>
        <sz val="11"/>
        <color rgb="FF0070C0"/>
        <name val="Calibri"/>
        <family val="2"/>
        <scheme val="minor"/>
      </font>
      <fill>
        <patternFill patternType="solid">
          <fgColor indexed="64"/>
          <bgColor rgb="FFFFFFCC"/>
        </patternFill>
      </fill>
      <border diagonalUp="0" diagonalDown="0">
        <left style="medium">
          <color indexed="64"/>
        </left>
        <right style="medium">
          <color indexed="64"/>
        </right>
        <top style="thin">
          <color auto="1"/>
        </top>
        <bottom style="thin">
          <color auto="1"/>
        </bottom>
        <vertical/>
        <horizontal style="thin">
          <color auto="1"/>
        </horizontal>
      </border>
    </dxf>
    <dxf>
      <border outline="0">
        <top style="thin">
          <color auto="1"/>
        </top>
      </border>
    </dxf>
    <dxf>
      <border outline="0">
        <left style="thin">
          <color auto="1"/>
        </left>
        <right style="thin">
          <color auto="1"/>
        </right>
        <top style="thin">
          <color auto="1"/>
        </top>
        <bottom style="thin">
          <color auto="1"/>
        </bottom>
      </border>
    </dxf>
    <dxf>
      <border>
        <bottom style="medium">
          <color indexed="64"/>
        </bottom>
      </border>
    </dxf>
    <dxf>
      <border diagonalUp="0" diagonalDown="0">
        <left style="thin">
          <color auto="1"/>
        </left>
        <right style="thin">
          <color auto="1"/>
        </right>
        <top/>
        <bottom/>
        <vertical style="thin">
          <color auto="1"/>
        </vertical>
        <horizontal/>
      </border>
    </dxf>
    <dxf>
      <font>
        <b/>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rgb="FFFF0000"/>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rgb="FFFF0000"/>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rgb="FF0070C0"/>
        <name val="Calibri"/>
        <family val="2"/>
        <scheme val="minor"/>
      </font>
      <fill>
        <patternFill patternType="solid">
          <fgColor indexed="64"/>
          <bgColor rgb="FFFFFFCC"/>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auto="1"/>
        </top>
      </border>
    </dxf>
    <dxf>
      <border outline="0">
        <left style="thin">
          <color auto="1"/>
        </left>
        <right style="thin">
          <color auto="1"/>
        </right>
        <top style="thin">
          <color auto="1"/>
        </top>
        <bottom style="thin">
          <color auto="1"/>
        </bottom>
      </border>
    </dxf>
    <dxf>
      <border>
        <bottom style="medium">
          <color indexed="64"/>
        </bottom>
      </border>
    </dxf>
    <dxf>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F00FF"/>
      <color rgb="FF00FF00"/>
      <color rgb="FFFFFF99"/>
      <color rgb="FFFFFFCC"/>
      <color rgb="FFCC6600"/>
      <color rgb="FFCC3300"/>
      <color rgb="FFA50021"/>
      <color rgb="FFFF33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876300</xdr:colOff>
      <xdr:row>0</xdr:row>
      <xdr:rowOff>76200</xdr:rowOff>
    </xdr:from>
    <xdr:to>
      <xdr:col>3</xdr:col>
      <xdr:colOff>1214902</xdr:colOff>
      <xdr:row>7</xdr:row>
      <xdr:rowOff>108731</xdr:rowOff>
    </xdr:to>
    <xdr:pic>
      <xdr:nvPicPr>
        <xdr:cNvPr id="2" name="Picture 1">
          <a:extLst>
            <a:ext uri="{FF2B5EF4-FFF2-40B4-BE49-F238E27FC236}">
              <a16:creationId xmlns:a16="http://schemas.microsoft.com/office/drawing/2014/main" id="{D4FCD230-CE8A-45E1-99F8-435D06B585B3}"/>
            </a:ext>
          </a:extLst>
        </xdr:cNvPr>
        <xdr:cNvPicPr>
          <a:picLocks noChangeAspect="1"/>
        </xdr:cNvPicPr>
      </xdr:nvPicPr>
      <xdr:blipFill>
        <a:blip xmlns:r="http://schemas.openxmlformats.org/officeDocument/2006/relationships" r:embed="rId1"/>
        <a:stretch>
          <a:fillRect/>
        </a:stretch>
      </xdr:blipFill>
      <xdr:spPr>
        <a:xfrm>
          <a:off x="5543550" y="76200"/>
          <a:ext cx="4158127" cy="16994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1343025</xdr:colOff>
      <xdr:row>0</xdr:row>
      <xdr:rowOff>76200</xdr:rowOff>
    </xdr:from>
    <xdr:ext cx="3538962" cy="1362075"/>
    <xdr:pic>
      <xdr:nvPicPr>
        <xdr:cNvPr id="2" name="Picture 1">
          <a:extLst>
            <a:ext uri="{FF2B5EF4-FFF2-40B4-BE49-F238E27FC236}">
              <a16:creationId xmlns:a16="http://schemas.microsoft.com/office/drawing/2014/main" id="{48842EE7-F25B-4EDE-86A1-C09425B607BE}"/>
            </a:ext>
          </a:extLst>
        </xdr:cNvPr>
        <xdr:cNvPicPr>
          <a:picLocks noChangeAspect="1"/>
        </xdr:cNvPicPr>
      </xdr:nvPicPr>
      <xdr:blipFill>
        <a:blip xmlns:r="http://schemas.openxmlformats.org/officeDocument/2006/relationships" r:embed="rId1"/>
        <a:stretch>
          <a:fillRect/>
        </a:stretch>
      </xdr:blipFill>
      <xdr:spPr>
        <a:xfrm>
          <a:off x="5772150" y="76200"/>
          <a:ext cx="3538962" cy="136207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1E49512-8D95-44BA-9301-C7728B81810C}" name="Table13" displayName="Table13" ref="A45:E67" totalsRowShown="0" headerRowDxfId="26" headerRowBorderDxfId="25" tableBorderDxfId="24" totalsRowBorderDxfId="23">
  <autoFilter ref="A45:E67" xr:uid="{9986D164-1557-4898-AC55-D7EEBDB80688}"/>
  <sortState xmlns:xlrd2="http://schemas.microsoft.com/office/spreadsheetml/2017/richdata2" ref="A46:E67">
    <sortCondition descending="1" ref="D45:D67"/>
  </sortState>
  <tableColumns count="5">
    <tableColumn id="1" xr3:uid="{639F2FE0-9DBF-4533-BE5B-5D75D5A9035B}" name="Lubricant" dataDxfId="22"/>
    <tableColumn id="2" xr3:uid="{39803296-824F-44E8-8F65-6FE1370B726B}" name="Km's to Wear Rate Jump Point" dataDxfId="21" dataCellStyle="Currency"/>
    <tableColumn id="3" xr3:uid="{D9C1D1A6-4917-457D-A621-F1AF39B6E477}" name="Km's to reach total Wear allowance" dataDxfId="20"/>
    <tableColumn id="4" xr3:uid="{223CABAD-AF77-4FCE-854D-6881456B5BF5}" name="Real world KM's Adjusted - Wear rate Jump Point" dataDxfId="19" dataCellStyle="Currency"/>
    <tableColumn id="5" xr3:uid="{7465821C-FDD8-40F5-B884-7C26BD156695}" name="Real World Km's to reach total Wear allowance"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E4C928D-4D94-4CCC-B0B7-DC7C6C7EC43A}" name="Table1315" displayName="Table1315" ref="A74:E95" totalsRowShown="0" headerRowDxfId="17" headerRowBorderDxfId="16" tableBorderDxfId="15" totalsRowBorderDxfId="14">
  <autoFilter ref="A74:E95" xr:uid="{7574ECDA-5A7F-4587-8231-EF91722D2F62}"/>
  <sortState xmlns:xlrd2="http://schemas.microsoft.com/office/spreadsheetml/2017/richdata2" ref="A75:E95">
    <sortCondition descending="1" ref="D74:D95"/>
  </sortState>
  <tableColumns count="5">
    <tableColumn id="1" xr3:uid="{CE10C3F1-CDB5-4209-A141-8D47869F6145}" name="Lubricant" dataDxfId="13"/>
    <tableColumn id="2" xr3:uid="{AB668747-F486-4B05-A101-5B9DB9B900C6}" name="Km's to Wear Rate Jump Point" dataDxfId="12" dataCellStyle="Currency"/>
    <tableColumn id="3" xr3:uid="{AB94F57E-167C-44EF-A473-0C7C19A9923B}" name="Km's to reach total Wear allowance" dataDxfId="11"/>
    <tableColumn id="4" xr3:uid="{4C6620A4-D950-4EAD-9448-36ADA1986C17}" name="Real world KM's Adjusted - Wear rate Jump Point" dataDxfId="10" dataCellStyle="Currency"/>
    <tableColumn id="5" xr3:uid="{B706FCAE-F122-4CA6-BE5D-51BA2CE205D2}" name="Real World Km's to reach total Wear allowance" dataDxfId="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058F6A-3C58-4F4C-8BAE-B878C9751E99}" name="Table131516" displayName="Table131516" ref="A102:E128" totalsRowShown="0" headerRowDxfId="8" headerRowBorderDxfId="7" tableBorderDxfId="6" totalsRowBorderDxfId="5">
  <autoFilter ref="A102:E128" xr:uid="{1982B705-121D-4449-B136-46273EE36449}"/>
  <sortState xmlns:xlrd2="http://schemas.microsoft.com/office/spreadsheetml/2017/richdata2" ref="A103:E128">
    <sortCondition descending="1" ref="E102:E128"/>
  </sortState>
  <tableColumns count="5">
    <tableColumn id="1" xr3:uid="{379AB2F6-667E-4A40-AEDC-F7F06DD0B3C1}" name="Lubricant" dataDxfId="4"/>
    <tableColumn id="2" xr3:uid="{F44AD4EF-7E09-43C0-8EE2-1A4A5C8B00C6}" name="Km's to Wear Rate Jump Point" dataDxfId="3" dataCellStyle="Currency"/>
    <tableColumn id="3" xr3:uid="{C62A4D68-316F-4CC1-A885-ED5D4EA61AB1}" name="Km's to reach total Wear allowance" dataDxfId="2"/>
    <tableColumn id="4" xr3:uid="{C55BA9F0-0900-4277-ADA8-C53FB549AFB0}" name="Real world KM's Adjusted - Wear rate Jump Point" dataDxfId="1" dataCellStyle="Currency"/>
    <tableColumn id="5" xr3:uid="{DB2F4EFB-E9A0-46F5-9B0D-4A6FA4D9B00A}" name="Real World Km's to reach total Wear allowan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17EED-EC9A-43B7-84C5-BE020C6EC522}">
  <sheetPr>
    <tabColor rgb="FFFFFF00"/>
  </sheetPr>
  <dimension ref="A1:AK435"/>
  <sheetViews>
    <sheetView tabSelected="1" topLeftCell="A117" workbookViewId="0">
      <selection activeCell="B137" sqref="B137"/>
    </sheetView>
  </sheetViews>
  <sheetFormatPr defaultColWidth="8.85546875" defaultRowHeight="15" x14ac:dyDescent="0.25"/>
  <cols>
    <col min="1" max="1" width="64.7109375" customWidth="1"/>
    <col min="2" max="2" width="25.7109375" customWidth="1"/>
    <col min="3" max="3" width="31.5703125" customWidth="1"/>
    <col min="4" max="7" width="25.7109375" customWidth="1"/>
    <col min="8" max="8" width="26.7109375" style="71" customWidth="1"/>
    <col min="9" max="9" width="25.7109375" style="71" customWidth="1"/>
    <col min="10" max="10" width="25.7109375" customWidth="1"/>
  </cols>
  <sheetData>
    <row r="1" spans="1:9" ht="18.75" x14ac:dyDescent="0.3">
      <c r="A1" s="46"/>
      <c r="B1" s="47"/>
      <c r="C1" s="48"/>
      <c r="D1" s="47"/>
      <c r="E1" s="48"/>
      <c r="F1" s="47"/>
      <c r="G1" s="46"/>
      <c r="H1" s="46"/>
      <c r="I1" s="46"/>
    </row>
    <row r="2" spans="1:9" ht="18.75" x14ac:dyDescent="0.3">
      <c r="A2" s="46"/>
      <c r="B2" s="47"/>
      <c r="C2" s="48"/>
      <c r="D2" s="47"/>
      <c r="E2" s="48"/>
      <c r="F2" s="47"/>
      <c r="G2" s="46"/>
      <c r="H2" s="46"/>
      <c r="I2" s="46"/>
    </row>
    <row r="3" spans="1:9" ht="18.75" x14ac:dyDescent="0.3">
      <c r="A3" s="46"/>
      <c r="B3" s="47"/>
      <c r="C3" s="48"/>
      <c r="D3" s="47"/>
      <c r="E3" s="48"/>
      <c r="F3" s="47"/>
      <c r="G3" s="46"/>
      <c r="H3" s="46"/>
      <c r="I3" s="46"/>
    </row>
    <row r="4" spans="1:9" ht="18.75" x14ac:dyDescent="0.3">
      <c r="A4" s="46"/>
      <c r="B4" s="47"/>
      <c r="C4" s="48"/>
      <c r="D4" s="47"/>
      <c r="E4" s="48"/>
      <c r="F4" s="47"/>
      <c r="G4" s="46"/>
      <c r="H4" s="46"/>
      <c r="I4" s="46"/>
    </row>
    <row r="5" spans="1:9" ht="18.75" x14ac:dyDescent="0.3">
      <c r="A5" s="46"/>
      <c r="B5" s="47"/>
      <c r="C5" s="48"/>
      <c r="D5" s="47"/>
      <c r="E5" s="48"/>
      <c r="F5" s="47"/>
      <c r="G5" s="46"/>
      <c r="H5" s="46"/>
      <c r="I5" s="46"/>
    </row>
    <row r="6" spans="1:9" ht="18.75" x14ac:dyDescent="0.3">
      <c r="A6" s="46"/>
      <c r="B6" s="47"/>
      <c r="C6" s="48"/>
      <c r="D6" s="47"/>
      <c r="E6" s="48"/>
      <c r="F6" s="47"/>
      <c r="G6" s="46"/>
      <c r="H6" s="46"/>
      <c r="I6" s="46"/>
    </row>
    <row r="7" spans="1:9" ht="18.75" x14ac:dyDescent="0.3">
      <c r="A7" s="46"/>
      <c r="B7" s="47"/>
      <c r="C7" s="48"/>
      <c r="D7" s="47"/>
      <c r="E7" s="48"/>
      <c r="F7" s="47"/>
      <c r="G7" s="46"/>
      <c r="H7" s="46"/>
      <c r="I7" s="46"/>
    </row>
    <row r="8" spans="1:9" ht="18.75" x14ac:dyDescent="0.3">
      <c r="A8" s="352"/>
      <c r="B8" s="352"/>
      <c r="C8" s="352"/>
      <c r="D8" s="352"/>
      <c r="E8" s="352"/>
      <c r="F8" s="47"/>
      <c r="G8" s="46"/>
      <c r="H8" s="46"/>
      <c r="I8" s="46"/>
    </row>
    <row r="9" spans="1:9" ht="33.75" x14ac:dyDescent="0.5">
      <c r="A9" s="314" t="s">
        <v>206</v>
      </c>
      <c r="B9" s="315"/>
      <c r="C9" s="315"/>
      <c r="D9" s="315"/>
      <c r="E9" s="315"/>
      <c r="F9" s="315"/>
      <c r="G9" s="315"/>
      <c r="H9" s="46"/>
      <c r="I9" s="46"/>
    </row>
    <row r="10" spans="1:9" ht="34.5" thickBot="1" x14ac:dyDescent="0.55000000000000004">
      <c r="A10" s="54"/>
      <c r="B10" s="47"/>
      <c r="C10" s="48"/>
      <c r="D10" s="47"/>
      <c r="E10" s="48"/>
      <c r="F10" s="47"/>
      <c r="G10" s="46"/>
      <c r="H10" s="46"/>
      <c r="I10" s="46"/>
    </row>
    <row r="11" spans="1:9" ht="24" thickBot="1" x14ac:dyDescent="0.4">
      <c r="A11" s="353" t="s">
        <v>109</v>
      </c>
      <c r="B11" s="354"/>
      <c r="C11" s="354"/>
      <c r="D11" s="354"/>
      <c r="E11" s="354"/>
      <c r="F11" s="354"/>
      <c r="G11" s="355"/>
      <c r="H11" s="114"/>
      <c r="I11" s="114"/>
    </row>
    <row r="12" spans="1:9" ht="24" thickBot="1" x14ac:dyDescent="0.4">
      <c r="A12" s="353" t="s">
        <v>207</v>
      </c>
      <c r="B12" s="354"/>
      <c r="C12" s="354"/>
      <c r="D12" s="354"/>
      <c r="E12" s="354"/>
      <c r="F12" s="354"/>
      <c r="G12" s="355"/>
      <c r="H12" s="114"/>
      <c r="I12" s="114"/>
    </row>
    <row r="13" spans="1:9" ht="24" thickBot="1" x14ac:dyDescent="0.4">
      <c r="A13" s="353" t="s">
        <v>200</v>
      </c>
      <c r="B13" s="354"/>
      <c r="C13" s="354"/>
      <c r="D13" s="354"/>
      <c r="E13" s="354"/>
      <c r="F13" s="354"/>
      <c r="G13" s="355"/>
      <c r="H13" s="114"/>
      <c r="I13" s="114"/>
    </row>
    <row r="14" spans="1:9" ht="24" thickBot="1" x14ac:dyDescent="0.4">
      <c r="A14" s="353" t="s">
        <v>208</v>
      </c>
      <c r="B14" s="354"/>
      <c r="C14" s="354"/>
      <c r="D14" s="354"/>
      <c r="E14" s="354"/>
      <c r="F14" s="354"/>
      <c r="G14" s="355"/>
      <c r="H14" s="114"/>
      <c r="I14" s="114"/>
    </row>
    <row r="15" spans="1:9" ht="24" thickBot="1" x14ac:dyDescent="0.4">
      <c r="A15" s="353" t="s">
        <v>209</v>
      </c>
      <c r="B15" s="354"/>
      <c r="C15" s="354"/>
      <c r="D15" s="354"/>
      <c r="E15" s="354"/>
      <c r="F15" s="354"/>
      <c r="G15" s="355"/>
      <c r="H15" s="114"/>
      <c r="I15" s="114"/>
    </row>
    <row r="16" spans="1:9" ht="24" thickBot="1" x14ac:dyDescent="0.4">
      <c r="A16" s="353" t="s">
        <v>210</v>
      </c>
      <c r="B16" s="354"/>
      <c r="C16" s="354"/>
      <c r="D16" s="354"/>
      <c r="E16" s="354"/>
      <c r="F16" s="354"/>
      <c r="G16" s="355"/>
      <c r="H16" s="114"/>
      <c r="I16" s="114"/>
    </row>
    <row r="17" spans="1:9" ht="39.75" customHeight="1" thickBot="1" x14ac:dyDescent="0.4">
      <c r="A17" s="353" t="s">
        <v>211</v>
      </c>
      <c r="B17" s="354"/>
      <c r="C17" s="354"/>
      <c r="D17" s="354"/>
      <c r="E17" s="354"/>
      <c r="F17" s="354"/>
      <c r="G17" s="355"/>
      <c r="H17" s="114"/>
      <c r="I17" s="114"/>
    </row>
    <row r="18" spans="1:9" ht="24" thickBot="1" x14ac:dyDescent="0.4">
      <c r="A18" s="82"/>
      <c r="B18" s="83"/>
      <c r="C18" s="83"/>
      <c r="D18" s="83"/>
      <c r="E18" s="83"/>
      <c r="F18" s="83"/>
      <c r="G18" s="84"/>
      <c r="H18" s="114"/>
      <c r="I18" s="114"/>
    </row>
    <row r="19" spans="1:9" ht="27" customHeight="1" thickBot="1" x14ac:dyDescent="0.55000000000000004">
      <c r="A19" s="314" t="s">
        <v>212</v>
      </c>
      <c r="B19" s="315"/>
      <c r="C19" s="315"/>
      <c r="D19" s="315"/>
      <c r="E19" s="315"/>
      <c r="F19" s="315"/>
      <c r="G19" s="315"/>
      <c r="H19" s="114"/>
      <c r="I19" s="114"/>
    </row>
    <row r="20" spans="1:9" ht="24" customHeight="1" thickBot="1" x14ac:dyDescent="0.4">
      <c r="A20" s="298" t="s">
        <v>213</v>
      </c>
      <c r="B20" s="299"/>
      <c r="C20" s="299"/>
      <c r="D20" s="299"/>
      <c r="E20" s="299"/>
      <c r="F20" s="299"/>
      <c r="G20" s="300"/>
      <c r="H20" s="114"/>
      <c r="I20" s="114"/>
    </row>
    <row r="21" spans="1:9" ht="24" customHeight="1" thickBot="1" x14ac:dyDescent="0.4">
      <c r="A21" s="298" t="s">
        <v>214</v>
      </c>
      <c r="B21" s="299"/>
      <c r="C21" s="299"/>
      <c r="D21" s="299"/>
      <c r="E21" s="299"/>
      <c r="F21" s="299"/>
      <c r="G21" s="300"/>
      <c r="H21" s="114"/>
      <c r="I21" s="114"/>
    </row>
    <row r="22" spans="1:9" ht="24" customHeight="1" thickBot="1" x14ac:dyDescent="0.4">
      <c r="A22" s="298" t="s">
        <v>244</v>
      </c>
      <c r="B22" s="299"/>
      <c r="C22" s="299"/>
      <c r="D22" s="299"/>
      <c r="E22" s="299"/>
      <c r="F22" s="299"/>
      <c r="G22" s="300"/>
      <c r="H22" s="114"/>
      <c r="I22" s="114"/>
    </row>
    <row r="23" spans="1:9" ht="24" customHeight="1" thickBot="1" x14ac:dyDescent="0.4">
      <c r="A23" s="298" t="s">
        <v>215</v>
      </c>
      <c r="B23" s="299"/>
      <c r="C23" s="299"/>
      <c r="D23" s="299"/>
      <c r="E23" s="299"/>
      <c r="F23" s="299"/>
      <c r="G23" s="300"/>
      <c r="H23" s="114"/>
      <c r="I23" s="114"/>
    </row>
    <row r="24" spans="1:9" ht="24" customHeight="1" thickBot="1" x14ac:dyDescent="0.4">
      <c r="A24" s="298" t="s">
        <v>216</v>
      </c>
      <c r="B24" s="299"/>
      <c r="C24" s="299"/>
      <c r="D24" s="299"/>
      <c r="E24" s="299"/>
      <c r="F24" s="299"/>
      <c r="G24" s="300"/>
      <c r="H24" s="114"/>
      <c r="I24" s="114"/>
    </row>
    <row r="25" spans="1:9" ht="24" thickBot="1" x14ac:dyDescent="0.4">
      <c r="A25" s="82"/>
      <c r="B25" s="83"/>
      <c r="C25" s="83"/>
      <c r="D25" s="83"/>
      <c r="E25" s="83"/>
      <c r="F25" s="83"/>
      <c r="G25" s="84"/>
      <c r="H25" s="114"/>
      <c r="I25" s="114"/>
    </row>
    <row r="26" spans="1:9" ht="24" thickBot="1" x14ac:dyDescent="0.4">
      <c r="A26" s="349" t="s">
        <v>110</v>
      </c>
      <c r="B26" s="350"/>
      <c r="C26" s="350"/>
      <c r="D26" s="350"/>
      <c r="E26" s="350"/>
      <c r="F26" s="350"/>
      <c r="G26" s="351"/>
      <c r="H26" s="115"/>
      <c r="I26" s="115"/>
    </row>
    <row r="27" spans="1:9" ht="24" thickBot="1" x14ac:dyDescent="0.4">
      <c r="A27" s="349" t="s">
        <v>111</v>
      </c>
      <c r="B27" s="350"/>
      <c r="C27" s="350"/>
      <c r="D27" s="350"/>
      <c r="E27" s="350"/>
      <c r="F27" s="350"/>
      <c r="G27" s="351"/>
      <c r="H27" s="115"/>
      <c r="I27" s="115"/>
    </row>
    <row r="28" spans="1:9" ht="24" thickBot="1" x14ac:dyDescent="0.4">
      <c r="A28" s="85"/>
      <c r="B28" s="86"/>
      <c r="C28" s="86"/>
      <c r="D28" s="86"/>
      <c r="E28" s="86"/>
      <c r="F28" s="86"/>
      <c r="G28" s="87"/>
      <c r="H28" s="115"/>
      <c r="I28" s="115"/>
    </row>
    <row r="29" spans="1:9" ht="24" thickBot="1" x14ac:dyDescent="0.4">
      <c r="A29" s="316" t="s">
        <v>217</v>
      </c>
      <c r="B29" s="317"/>
      <c r="C29" s="317"/>
      <c r="D29" s="317"/>
      <c r="E29" s="317"/>
      <c r="F29" s="317"/>
      <c r="G29" s="318"/>
      <c r="H29" s="116"/>
      <c r="I29" s="116"/>
    </row>
    <row r="30" spans="1:9" ht="24" thickBot="1" x14ac:dyDescent="0.4">
      <c r="A30" s="316" t="s">
        <v>112</v>
      </c>
      <c r="B30" s="317"/>
      <c r="C30" s="317"/>
      <c r="D30" s="317"/>
      <c r="E30" s="317"/>
      <c r="F30" s="317"/>
      <c r="G30" s="318"/>
      <c r="H30" s="116"/>
      <c r="I30" s="116"/>
    </row>
    <row r="31" spans="1:9" ht="24" thickBot="1" x14ac:dyDescent="0.4">
      <c r="A31" s="316" t="s">
        <v>201</v>
      </c>
      <c r="B31" s="317"/>
      <c r="C31" s="317"/>
      <c r="D31" s="317"/>
      <c r="E31" s="317"/>
      <c r="F31" s="317"/>
      <c r="G31" s="318"/>
      <c r="H31" s="116"/>
      <c r="I31" s="116"/>
    </row>
    <row r="32" spans="1:9" ht="24" thickBot="1" x14ac:dyDescent="0.4">
      <c r="A32" s="88"/>
      <c r="B32" s="89"/>
      <c r="C32" s="89"/>
      <c r="D32" s="89"/>
      <c r="E32" s="89"/>
      <c r="F32" s="89"/>
      <c r="G32" s="90"/>
      <c r="H32" s="116"/>
      <c r="I32" s="116"/>
    </row>
    <row r="33" spans="1:9" ht="24" thickBot="1" x14ac:dyDescent="0.4">
      <c r="A33" s="344" t="s">
        <v>203</v>
      </c>
      <c r="B33" s="345"/>
      <c r="C33" s="345"/>
      <c r="D33" s="345"/>
      <c r="E33" s="345"/>
      <c r="F33" s="345"/>
      <c r="G33" s="346"/>
      <c r="H33" s="117"/>
      <c r="I33" s="117"/>
    </row>
    <row r="34" spans="1:9" ht="24" thickBot="1" x14ac:dyDescent="0.4">
      <c r="A34" s="344" t="s">
        <v>202</v>
      </c>
      <c r="B34" s="345"/>
      <c r="C34" s="345"/>
      <c r="D34" s="345"/>
      <c r="E34" s="345"/>
      <c r="F34" s="345"/>
      <c r="G34" s="346"/>
      <c r="H34" s="117"/>
      <c r="I34" s="117"/>
    </row>
    <row r="35" spans="1:9" ht="24" thickBot="1" x14ac:dyDescent="0.4">
      <c r="A35" s="344" t="s">
        <v>113</v>
      </c>
      <c r="B35" s="345"/>
      <c r="C35" s="345"/>
      <c r="D35" s="345"/>
      <c r="E35" s="345"/>
      <c r="F35" s="345"/>
      <c r="G35" s="346"/>
      <c r="H35" s="117"/>
      <c r="I35" s="117"/>
    </row>
    <row r="36" spans="1:9" ht="24" thickBot="1" x14ac:dyDescent="0.4">
      <c r="A36" s="91"/>
      <c r="B36" s="92"/>
      <c r="C36" s="92"/>
      <c r="D36" s="92"/>
      <c r="E36" s="92"/>
      <c r="F36" s="92"/>
      <c r="G36" s="93"/>
      <c r="H36" s="117"/>
      <c r="I36" s="117"/>
    </row>
    <row r="37" spans="1:9" ht="24" thickBot="1" x14ac:dyDescent="0.4">
      <c r="A37" s="298" t="s">
        <v>114</v>
      </c>
      <c r="B37" s="347"/>
      <c r="C37" s="347"/>
      <c r="D37" s="347"/>
      <c r="E37" s="347"/>
      <c r="F37" s="347"/>
      <c r="G37" s="348"/>
      <c r="H37" s="118"/>
      <c r="I37" s="118"/>
    </row>
    <row r="38" spans="1:9" ht="24" thickBot="1" x14ac:dyDescent="0.4">
      <c r="A38" s="298" t="s">
        <v>115</v>
      </c>
      <c r="B38" s="347"/>
      <c r="C38" s="347"/>
      <c r="D38" s="347"/>
      <c r="E38" s="347"/>
      <c r="F38" s="347"/>
      <c r="G38" s="348"/>
      <c r="H38" s="118"/>
      <c r="I38" s="118"/>
    </row>
    <row r="39" spans="1:9" ht="24" thickBot="1" x14ac:dyDescent="0.4">
      <c r="A39" s="298" t="s">
        <v>116</v>
      </c>
      <c r="B39" s="347"/>
      <c r="C39" s="347"/>
      <c r="D39" s="347"/>
      <c r="E39" s="347"/>
      <c r="F39" s="347"/>
      <c r="G39" s="348"/>
      <c r="H39" s="118"/>
      <c r="I39" s="118"/>
    </row>
    <row r="40" spans="1:9" ht="24" thickBot="1" x14ac:dyDescent="0.4">
      <c r="A40" s="298" t="s">
        <v>117</v>
      </c>
      <c r="B40" s="347"/>
      <c r="C40" s="347"/>
      <c r="D40" s="347"/>
      <c r="E40" s="347"/>
      <c r="F40" s="347"/>
      <c r="G40" s="348"/>
      <c r="H40" s="118"/>
      <c r="I40" s="118"/>
    </row>
    <row r="41" spans="1:9" ht="24" thickBot="1" x14ac:dyDescent="0.4">
      <c r="A41" s="94"/>
      <c r="B41" s="95"/>
      <c r="C41" s="95"/>
      <c r="D41" s="95"/>
      <c r="E41" s="95"/>
      <c r="F41" s="95"/>
      <c r="G41" s="96"/>
      <c r="H41" s="119"/>
      <c r="I41" s="119"/>
    </row>
    <row r="42" spans="1:9" ht="24" thickBot="1" x14ac:dyDescent="0.4">
      <c r="A42" s="341" t="s">
        <v>204</v>
      </c>
      <c r="B42" s="342"/>
      <c r="C42" s="342"/>
      <c r="D42" s="342"/>
      <c r="E42" s="342"/>
      <c r="F42" s="342"/>
      <c r="G42" s="343"/>
      <c r="H42" s="120"/>
      <c r="I42" s="120"/>
    </row>
    <row r="43" spans="1:9" ht="24" thickBot="1" x14ac:dyDescent="0.4">
      <c r="A43" s="341" t="s">
        <v>205</v>
      </c>
      <c r="B43" s="342"/>
      <c r="C43" s="342"/>
      <c r="D43" s="342"/>
      <c r="E43" s="342"/>
      <c r="F43" s="342"/>
      <c r="G43" s="343"/>
      <c r="H43" s="120"/>
      <c r="I43" s="120"/>
    </row>
    <row r="44" spans="1:9" ht="24" thickBot="1" x14ac:dyDescent="0.4">
      <c r="A44" s="316" t="s">
        <v>118</v>
      </c>
      <c r="B44" s="317"/>
      <c r="C44" s="317"/>
      <c r="D44" s="317"/>
      <c r="E44" s="317"/>
      <c r="F44" s="317"/>
      <c r="G44" s="318"/>
      <c r="H44" s="116"/>
      <c r="I44" s="116"/>
    </row>
    <row r="45" spans="1:9" ht="24" thickBot="1" x14ac:dyDescent="0.4">
      <c r="A45" s="316" t="s">
        <v>119</v>
      </c>
      <c r="B45" s="317"/>
      <c r="C45" s="317"/>
      <c r="D45" s="317"/>
      <c r="E45" s="317"/>
      <c r="F45" s="317"/>
      <c r="G45" s="318"/>
      <c r="H45" s="116"/>
      <c r="I45" s="116"/>
    </row>
    <row r="46" spans="1:9" ht="24" thickBot="1" x14ac:dyDescent="0.4">
      <c r="A46" s="94"/>
      <c r="B46" s="95"/>
      <c r="C46" s="95"/>
      <c r="D46" s="95"/>
      <c r="E46" s="95"/>
      <c r="F46" s="95"/>
      <c r="G46" s="96"/>
      <c r="H46" s="46"/>
      <c r="I46" s="46"/>
    </row>
    <row r="47" spans="1:9" ht="34.5" thickBot="1" x14ac:dyDescent="0.55000000000000004">
      <c r="A47" s="314" t="s">
        <v>218</v>
      </c>
      <c r="B47" s="315"/>
      <c r="C47" s="315"/>
      <c r="D47" s="315"/>
      <c r="E47" s="315"/>
      <c r="F47" s="315"/>
      <c r="G47" s="315"/>
      <c r="H47" s="46"/>
      <c r="I47" s="46"/>
    </row>
    <row r="48" spans="1:9" ht="19.5" thickBot="1" x14ac:dyDescent="0.35">
      <c r="A48" s="298" t="s">
        <v>219</v>
      </c>
      <c r="B48" s="299"/>
      <c r="C48" s="299"/>
      <c r="D48" s="299"/>
      <c r="E48" s="299"/>
      <c r="F48" s="299"/>
      <c r="G48" s="300"/>
      <c r="H48" s="46"/>
      <c r="I48" s="46"/>
    </row>
    <row r="49" spans="1:9" ht="19.5" thickBot="1" x14ac:dyDescent="0.35">
      <c r="A49" s="298" t="s">
        <v>220</v>
      </c>
      <c r="B49" s="299"/>
      <c r="C49" s="299"/>
      <c r="D49" s="299"/>
      <c r="E49" s="299"/>
      <c r="F49" s="299"/>
      <c r="G49" s="300"/>
      <c r="H49" s="46"/>
      <c r="I49" s="46"/>
    </row>
    <row r="50" spans="1:9" ht="19.5" thickBot="1" x14ac:dyDescent="0.35">
      <c r="A50" s="298" t="s">
        <v>221</v>
      </c>
      <c r="B50" s="299"/>
      <c r="C50" s="299"/>
      <c r="D50" s="299"/>
      <c r="E50" s="299"/>
      <c r="F50" s="299"/>
      <c r="G50" s="300"/>
      <c r="H50" s="46"/>
      <c r="I50" s="46"/>
    </row>
    <row r="51" spans="1:9" ht="19.5" thickBot="1" x14ac:dyDescent="0.35">
      <c r="A51" s="298" t="s">
        <v>222</v>
      </c>
      <c r="B51" s="299"/>
      <c r="C51" s="299"/>
      <c r="D51" s="299"/>
      <c r="E51" s="299"/>
      <c r="F51" s="299"/>
      <c r="G51" s="300"/>
      <c r="H51" s="46"/>
      <c r="I51" s="46"/>
    </row>
    <row r="52" spans="1:9" ht="19.5" thickBot="1" x14ac:dyDescent="0.35">
      <c r="A52" s="298" t="s">
        <v>223</v>
      </c>
      <c r="B52" s="299"/>
      <c r="C52" s="299"/>
      <c r="D52" s="299"/>
      <c r="E52" s="299"/>
      <c r="F52" s="299"/>
      <c r="G52" s="300"/>
      <c r="H52" s="46"/>
      <c r="I52" s="46"/>
    </row>
    <row r="53" spans="1:9" ht="19.5" thickBot="1" x14ac:dyDescent="0.35">
      <c r="A53" s="298" t="s">
        <v>224</v>
      </c>
      <c r="B53" s="299"/>
      <c r="C53" s="299"/>
      <c r="D53" s="299"/>
      <c r="E53" s="299"/>
      <c r="F53" s="299"/>
      <c r="G53" s="300"/>
      <c r="H53" s="46"/>
      <c r="I53" s="46"/>
    </row>
    <row r="54" spans="1:9" ht="19.5" thickBot="1" x14ac:dyDescent="0.35">
      <c r="A54" s="298" t="s">
        <v>225</v>
      </c>
      <c r="B54" s="299"/>
      <c r="C54" s="299"/>
      <c r="D54" s="299"/>
      <c r="E54" s="299"/>
      <c r="F54" s="299"/>
      <c r="G54" s="300"/>
      <c r="H54" s="46"/>
      <c r="I54" s="46"/>
    </row>
    <row r="55" spans="1:9" ht="19.5" thickBot="1" x14ac:dyDescent="0.35">
      <c r="A55" s="143"/>
      <c r="B55" s="144"/>
      <c r="C55" s="144"/>
      <c r="D55" s="144"/>
      <c r="E55" s="144"/>
      <c r="F55" s="144"/>
      <c r="G55" s="145"/>
      <c r="H55" s="46"/>
      <c r="I55" s="46"/>
    </row>
    <row r="56" spans="1:9" ht="19.5" thickBot="1" x14ac:dyDescent="0.35">
      <c r="A56" s="298" t="s">
        <v>226</v>
      </c>
      <c r="B56" s="299"/>
      <c r="C56" s="299"/>
      <c r="D56" s="299"/>
      <c r="E56" s="299"/>
      <c r="F56" s="299"/>
      <c r="G56" s="300"/>
      <c r="H56" s="46"/>
      <c r="I56" s="46"/>
    </row>
    <row r="57" spans="1:9" ht="19.5" thickBot="1" x14ac:dyDescent="0.35">
      <c r="A57" s="298" t="s">
        <v>227</v>
      </c>
      <c r="B57" s="299"/>
      <c r="C57" s="299"/>
      <c r="D57" s="299"/>
      <c r="E57" s="299"/>
      <c r="F57" s="299"/>
      <c r="G57" s="300"/>
      <c r="H57" s="46"/>
      <c r="I57" s="46"/>
    </row>
    <row r="58" spans="1:9" ht="19.5" thickBot="1" x14ac:dyDescent="0.35">
      <c r="A58" s="298" t="s">
        <v>228</v>
      </c>
      <c r="B58" s="299"/>
      <c r="C58" s="299"/>
      <c r="D58" s="299"/>
      <c r="E58" s="299"/>
      <c r="F58" s="299"/>
      <c r="G58" s="300"/>
      <c r="H58" s="46"/>
      <c r="I58" s="46"/>
    </row>
    <row r="59" spans="1:9" ht="19.5" thickBot="1" x14ac:dyDescent="0.35">
      <c r="A59" s="298" t="s">
        <v>229</v>
      </c>
      <c r="B59" s="299"/>
      <c r="C59" s="299"/>
      <c r="D59" s="299"/>
      <c r="E59" s="299"/>
      <c r="F59" s="299"/>
      <c r="G59" s="300"/>
      <c r="H59" s="46"/>
      <c r="I59" s="46"/>
    </row>
    <row r="60" spans="1:9" ht="19.5" thickBot="1" x14ac:dyDescent="0.35">
      <c r="A60" s="298" t="s">
        <v>230</v>
      </c>
      <c r="B60" s="299"/>
      <c r="C60" s="299"/>
      <c r="D60" s="299"/>
      <c r="E60" s="299"/>
      <c r="F60" s="299"/>
      <c r="G60" s="300"/>
      <c r="H60" s="46"/>
      <c r="I60" s="46"/>
    </row>
    <row r="61" spans="1:9" ht="19.5" thickBot="1" x14ac:dyDescent="0.35">
      <c r="A61" s="143"/>
      <c r="B61" s="144"/>
      <c r="C61" s="144"/>
      <c r="D61" s="144"/>
      <c r="E61" s="144"/>
      <c r="F61" s="144"/>
      <c r="G61" s="145"/>
      <c r="H61" s="46"/>
      <c r="I61" s="46"/>
    </row>
    <row r="62" spans="1:9" ht="19.5" thickBot="1" x14ac:dyDescent="0.35">
      <c r="A62" s="298" t="s">
        <v>231</v>
      </c>
      <c r="B62" s="299"/>
      <c r="C62" s="299"/>
      <c r="D62" s="299"/>
      <c r="E62" s="299"/>
      <c r="F62" s="299"/>
      <c r="G62" s="300"/>
      <c r="H62" s="46"/>
      <c r="I62" s="46"/>
    </row>
    <row r="63" spans="1:9" ht="19.5" thickBot="1" x14ac:dyDescent="0.35">
      <c r="A63" s="298" t="s">
        <v>232</v>
      </c>
      <c r="B63" s="299"/>
      <c r="C63" s="299"/>
      <c r="D63" s="299"/>
      <c r="E63" s="299"/>
      <c r="F63" s="299"/>
      <c r="G63" s="300"/>
      <c r="H63" s="46"/>
      <c r="I63" s="46"/>
    </row>
    <row r="64" spans="1:9" ht="19.5" thickBot="1" x14ac:dyDescent="0.35">
      <c r="A64" s="298" t="s">
        <v>233</v>
      </c>
      <c r="B64" s="299"/>
      <c r="C64" s="299"/>
      <c r="D64" s="299"/>
      <c r="E64" s="299"/>
      <c r="F64" s="299"/>
      <c r="G64" s="300"/>
      <c r="H64" s="46"/>
      <c r="I64" s="46"/>
    </row>
    <row r="65" spans="1:37" ht="19.5" thickBot="1" x14ac:dyDescent="0.35">
      <c r="A65" s="298" t="s">
        <v>234</v>
      </c>
      <c r="B65" s="299"/>
      <c r="C65" s="299"/>
      <c r="D65" s="299"/>
      <c r="E65" s="299"/>
      <c r="F65" s="299"/>
      <c r="G65" s="300"/>
      <c r="H65" s="46"/>
      <c r="I65" s="46"/>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row>
    <row r="66" spans="1:37" ht="19.5" thickBot="1" x14ac:dyDescent="0.35">
      <c r="H66" s="46"/>
      <c r="I66" s="46"/>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row>
    <row r="67" spans="1:37" ht="19.5" thickBot="1" x14ac:dyDescent="0.35">
      <c r="A67" s="298" t="s">
        <v>240</v>
      </c>
      <c r="B67" s="299"/>
      <c r="C67" s="299"/>
      <c r="D67" s="299"/>
      <c r="E67" s="299"/>
      <c r="F67" s="299"/>
      <c r="G67" s="300"/>
      <c r="H67" s="46"/>
      <c r="I67" s="46"/>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row>
    <row r="68" spans="1:37" ht="19.5" thickBot="1" x14ac:dyDescent="0.35">
      <c r="A68" s="298" t="s">
        <v>241</v>
      </c>
      <c r="B68" s="299"/>
      <c r="C68" s="299"/>
      <c r="D68" s="299"/>
      <c r="E68" s="299"/>
      <c r="F68" s="299"/>
      <c r="G68" s="300"/>
      <c r="H68" s="46"/>
      <c r="I68" s="46"/>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row>
    <row r="69" spans="1:37" ht="19.5" thickBot="1" x14ac:dyDescent="0.35">
      <c r="A69" s="298" t="s">
        <v>242</v>
      </c>
      <c r="B69" s="299"/>
      <c r="C69" s="299"/>
      <c r="D69" s="299"/>
      <c r="E69" s="299"/>
      <c r="F69" s="299"/>
      <c r="G69" s="300"/>
      <c r="H69" s="46"/>
      <c r="I69" s="46"/>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row>
    <row r="70" spans="1:37" ht="19.5" thickBot="1" x14ac:dyDescent="0.35">
      <c r="A70" s="143"/>
      <c r="B70" s="144"/>
      <c r="C70" s="144"/>
      <c r="D70" s="144"/>
      <c r="E70" s="144"/>
      <c r="F70" s="144"/>
      <c r="G70" s="145"/>
      <c r="H70" s="46"/>
      <c r="I70" s="46"/>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row>
    <row r="71" spans="1:37" ht="34.5" thickBot="1" x14ac:dyDescent="0.55000000000000004">
      <c r="A71" s="296" t="s">
        <v>235</v>
      </c>
      <c r="B71" s="297"/>
      <c r="C71" s="297"/>
      <c r="D71" s="297"/>
      <c r="E71" s="297"/>
      <c r="F71" s="297"/>
      <c r="G71" s="297"/>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row>
    <row r="72" spans="1:37" ht="16.5" thickBot="1" x14ac:dyDescent="0.35">
      <c r="A72" s="298" t="s">
        <v>238</v>
      </c>
      <c r="B72" s="299"/>
      <c r="C72" s="299"/>
      <c r="D72" s="299"/>
      <c r="E72" s="299"/>
      <c r="F72" s="299"/>
      <c r="G72" s="300"/>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row>
    <row r="73" spans="1:37" ht="16.5" thickBot="1" x14ac:dyDescent="0.35">
      <c r="A73" s="298" t="s">
        <v>239</v>
      </c>
      <c r="B73" s="299"/>
      <c r="C73" s="299"/>
      <c r="D73" s="299"/>
      <c r="E73" s="299"/>
      <c r="F73" s="299"/>
      <c r="G73" s="300"/>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row>
    <row r="74" spans="1:37" ht="19.5" thickBot="1" x14ac:dyDescent="0.35">
      <c r="A74" s="298" t="s">
        <v>236</v>
      </c>
      <c r="B74" s="301"/>
      <c r="C74" s="301"/>
      <c r="D74" s="301"/>
      <c r="E74" s="301"/>
      <c r="F74" s="301"/>
      <c r="G74" s="302"/>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row>
    <row r="75" spans="1:37" ht="19.5" thickBot="1" x14ac:dyDescent="0.35">
      <c r="A75" s="298" t="s">
        <v>237</v>
      </c>
      <c r="B75" s="301"/>
      <c r="C75" s="301"/>
      <c r="D75" s="301"/>
      <c r="E75" s="301"/>
      <c r="F75" s="301"/>
      <c r="G75" s="302"/>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row>
    <row r="76" spans="1:37" ht="19.5" thickBot="1" x14ac:dyDescent="0.35">
      <c r="A76" s="293" t="s">
        <v>243</v>
      </c>
      <c r="B76" s="294"/>
      <c r="C76" s="294"/>
      <c r="D76" s="294"/>
      <c r="E76" s="294"/>
      <c r="F76" s="294"/>
      <c r="G76" s="295"/>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row>
    <row r="77" spans="1:37" ht="19.5" thickBot="1" x14ac:dyDescent="0.35">
      <c r="A77" s="46"/>
      <c r="B77" s="46"/>
      <c r="C77" s="46"/>
      <c r="D77" s="46"/>
      <c r="E77" s="46"/>
      <c r="F77" s="46"/>
      <c r="G77" s="46"/>
      <c r="H77" s="46"/>
      <c r="I77" s="46"/>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row>
    <row r="78" spans="1:37" ht="24" thickBot="1" x14ac:dyDescent="0.4">
      <c r="A78" s="319" t="s">
        <v>120</v>
      </c>
      <c r="B78" s="320"/>
      <c r="C78" s="320"/>
      <c r="D78" s="320"/>
      <c r="E78" s="320"/>
      <c r="F78" s="320"/>
      <c r="G78" s="321"/>
      <c r="H78" s="121"/>
      <c r="I78" s="12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row>
    <row r="79" spans="1:37" ht="18.75" x14ac:dyDescent="0.3">
      <c r="A79" s="74"/>
      <c r="B79" s="74"/>
      <c r="C79" s="74"/>
      <c r="D79" s="74"/>
      <c r="E79" s="74"/>
      <c r="F79" s="47"/>
      <c r="G79" s="46"/>
      <c r="H79" s="46"/>
      <c r="I79" s="46"/>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row>
    <row r="80" spans="1:37" ht="31.5" x14ac:dyDescent="0.25">
      <c r="A80" s="322" t="s">
        <v>169</v>
      </c>
      <c r="B80" s="323"/>
      <c r="C80" s="323"/>
      <c r="D80" s="323"/>
      <c r="E80" s="323"/>
      <c r="F80" s="323"/>
      <c r="G80" s="323"/>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row>
    <row r="81" spans="1:37" ht="18.75" x14ac:dyDescent="0.25">
      <c r="A81" s="324" t="s">
        <v>181</v>
      </c>
      <c r="B81" s="325"/>
      <c r="C81" s="325"/>
      <c r="D81" s="325"/>
      <c r="E81" s="325"/>
      <c r="F81" s="325"/>
      <c r="G81" s="325"/>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row>
    <row r="82" spans="1:37" ht="18.75" x14ac:dyDescent="0.25">
      <c r="A82" s="303" t="s">
        <v>182</v>
      </c>
      <c r="B82" s="325"/>
      <c r="C82" s="325"/>
      <c r="D82" s="325"/>
      <c r="E82" s="325"/>
      <c r="F82" s="325"/>
      <c r="G82" s="325"/>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row>
    <row r="83" spans="1:37" ht="18.75" x14ac:dyDescent="0.25">
      <c r="A83" s="303" t="s">
        <v>183</v>
      </c>
      <c r="B83" s="325"/>
      <c r="C83" s="325"/>
      <c r="D83" s="325"/>
      <c r="E83" s="325"/>
      <c r="F83" s="325"/>
      <c r="G83" s="325"/>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row>
    <row r="84" spans="1:37" ht="18.75" x14ac:dyDescent="0.25">
      <c r="A84" s="303" t="s">
        <v>184</v>
      </c>
      <c r="B84" s="325"/>
      <c r="C84" s="325"/>
      <c r="D84" s="325"/>
      <c r="E84" s="325"/>
      <c r="F84" s="325"/>
      <c r="G84" s="325"/>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row>
    <row r="85" spans="1:37" ht="19.5" thickBot="1" x14ac:dyDescent="0.3">
      <c r="A85" s="326" t="s">
        <v>185</v>
      </c>
      <c r="B85" s="327"/>
      <c r="C85" s="327"/>
      <c r="D85" s="327"/>
      <c r="E85" s="327"/>
      <c r="F85" s="327"/>
      <c r="G85" s="327"/>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row>
    <row r="86" spans="1:37" ht="18.75" x14ac:dyDescent="0.25">
      <c r="A86" s="328" t="s">
        <v>186</v>
      </c>
      <c r="B86" s="329"/>
      <c r="C86" s="329"/>
      <c r="D86" s="329"/>
      <c r="E86" s="329"/>
      <c r="F86" s="329"/>
      <c r="G86" s="330"/>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row>
    <row r="87" spans="1:37" ht="19.5" thickBot="1" x14ac:dyDescent="0.3">
      <c r="A87" s="308" t="s">
        <v>187</v>
      </c>
      <c r="B87" s="309"/>
      <c r="C87" s="309"/>
      <c r="D87" s="309"/>
      <c r="E87" s="309"/>
      <c r="F87" s="309"/>
      <c r="G87" s="310"/>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row>
    <row r="88" spans="1:37" ht="18.75" x14ac:dyDescent="0.25">
      <c r="A88" s="305" t="s">
        <v>188</v>
      </c>
      <c r="B88" s="306"/>
      <c r="C88" s="306"/>
      <c r="D88" s="306"/>
      <c r="E88" s="306"/>
      <c r="F88" s="306"/>
      <c r="G88" s="307"/>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row>
    <row r="89" spans="1:37" ht="19.5" thickBot="1" x14ac:dyDescent="0.3">
      <c r="A89" s="308" t="s">
        <v>189</v>
      </c>
      <c r="B89" s="309"/>
      <c r="C89" s="309"/>
      <c r="D89" s="309"/>
      <c r="E89" s="309"/>
      <c r="F89" s="309"/>
      <c r="G89" s="310"/>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row>
    <row r="90" spans="1:37" ht="18.75" x14ac:dyDescent="0.25">
      <c r="A90" s="303" t="s">
        <v>190</v>
      </c>
      <c r="B90" s="313"/>
      <c r="C90" s="313"/>
      <c r="D90" s="313"/>
      <c r="E90" s="313"/>
      <c r="F90" s="313"/>
      <c r="G90" s="313"/>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row>
    <row r="91" spans="1:37" ht="15.75" x14ac:dyDescent="0.25">
      <c r="A91" s="311" t="s">
        <v>178</v>
      </c>
      <c r="B91" s="312"/>
      <c r="C91" s="312"/>
      <c r="D91" s="312"/>
      <c r="E91" s="312"/>
      <c r="F91" s="312"/>
      <c r="G91" s="312"/>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row>
    <row r="92" spans="1:37" ht="21" x14ac:dyDescent="0.35">
      <c r="A92" s="58"/>
      <c r="B92" s="47"/>
      <c r="C92" s="48"/>
      <c r="D92" s="47"/>
      <c r="E92" s="48"/>
      <c r="F92" s="47"/>
      <c r="G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row>
    <row r="93" spans="1:37" ht="33.75" x14ac:dyDescent="0.5">
      <c r="A93" s="54" t="s">
        <v>297</v>
      </c>
      <c r="B93" s="191"/>
      <c r="C93" s="48"/>
      <c r="D93" s="191"/>
      <c r="E93" s="48"/>
      <c r="F93" s="191"/>
      <c r="G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row>
    <row r="94" spans="1:37" ht="18.75" x14ac:dyDescent="0.3">
      <c r="A94" s="222" t="s">
        <v>311</v>
      </c>
      <c r="B94" s="191"/>
      <c r="C94" s="48"/>
      <c r="D94" s="191"/>
      <c r="E94" s="48"/>
      <c r="F94" s="191"/>
      <c r="G94" s="46"/>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row>
    <row r="95" spans="1:37" ht="18.75" x14ac:dyDescent="0.3">
      <c r="A95" s="46" t="s">
        <v>298</v>
      </c>
      <c r="B95" s="191"/>
      <c r="C95" s="48"/>
      <c r="D95" s="191"/>
      <c r="E95" s="48"/>
      <c r="F95" s="191"/>
      <c r="G95" s="46"/>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row>
    <row r="96" spans="1:37" ht="18.75" x14ac:dyDescent="0.3">
      <c r="A96" s="46" t="s">
        <v>299</v>
      </c>
      <c r="B96" s="191"/>
      <c r="C96" s="48"/>
      <c r="D96" s="191"/>
      <c r="E96" s="48"/>
      <c r="F96" s="191"/>
      <c r="G96" s="46"/>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row>
    <row r="97" spans="1:37" ht="18.75" x14ac:dyDescent="0.3">
      <c r="A97" s="46" t="s">
        <v>309</v>
      </c>
      <c r="B97" s="191"/>
      <c r="C97" s="48"/>
      <c r="D97" s="191"/>
      <c r="E97" s="48"/>
      <c r="F97" s="191"/>
      <c r="G97" s="46"/>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row>
    <row r="98" spans="1:37" ht="18.75" x14ac:dyDescent="0.3">
      <c r="A98" s="46" t="s">
        <v>310</v>
      </c>
      <c r="B98" s="191"/>
      <c r="C98" s="48"/>
      <c r="D98" s="191"/>
      <c r="E98" s="48"/>
      <c r="F98" s="191"/>
      <c r="G98" s="46"/>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row>
    <row r="99" spans="1:37" ht="18.75" x14ac:dyDescent="0.3">
      <c r="A99" s="46" t="s">
        <v>312</v>
      </c>
      <c r="B99" s="191"/>
      <c r="C99" s="48"/>
      <c r="D99" s="191"/>
      <c r="E99" s="48"/>
      <c r="F99" s="191"/>
      <c r="G99" s="46"/>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row>
    <row r="100" spans="1:37" ht="18.75" x14ac:dyDescent="0.3">
      <c r="A100" s="46" t="s">
        <v>313</v>
      </c>
      <c r="B100" s="191"/>
      <c r="C100" s="48"/>
      <c r="D100" s="191"/>
      <c r="E100" s="48"/>
      <c r="F100" s="191"/>
      <c r="G100" s="46"/>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row>
    <row r="101" spans="1:37" ht="18.75" x14ac:dyDescent="0.3">
      <c r="A101" s="46" t="s">
        <v>314</v>
      </c>
      <c r="B101" s="191"/>
      <c r="C101" s="48"/>
      <c r="D101" s="191"/>
      <c r="E101" s="48"/>
      <c r="F101" s="191"/>
      <c r="G101" s="46"/>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row>
    <row r="102" spans="1:37" ht="18.75" x14ac:dyDescent="0.3">
      <c r="A102" s="46" t="s">
        <v>315</v>
      </c>
      <c r="B102" s="191"/>
      <c r="C102" s="48"/>
      <c r="D102" s="191"/>
      <c r="E102" s="48"/>
      <c r="F102" s="191"/>
      <c r="G102" s="46"/>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row>
    <row r="103" spans="1:37" ht="18.75" x14ac:dyDescent="0.3">
      <c r="A103" s="46" t="s">
        <v>316</v>
      </c>
      <c r="B103" s="191"/>
      <c r="C103" s="48"/>
      <c r="D103" s="191"/>
      <c r="E103" s="48"/>
      <c r="F103" s="191"/>
      <c r="G103" s="46"/>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row>
    <row r="104" spans="1:37" ht="18.75" x14ac:dyDescent="0.3">
      <c r="A104" s="46" t="s">
        <v>317</v>
      </c>
      <c r="B104" s="191"/>
      <c r="C104" s="48"/>
      <c r="D104" s="191"/>
      <c r="E104" s="48"/>
      <c r="F104" s="191"/>
      <c r="G104" s="46"/>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row>
    <row r="105" spans="1:37" ht="18.75" x14ac:dyDescent="0.3">
      <c r="A105" s="127"/>
      <c r="B105" s="191"/>
      <c r="C105" s="48"/>
      <c r="D105" s="191"/>
      <c r="E105" s="48"/>
      <c r="F105" s="191"/>
      <c r="G105" s="46"/>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row>
    <row r="106" spans="1:37" ht="18.75" x14ac:dyDescent="0.3">
      <c r="A106" s="46" t="s">
        <v>300</v>
      </c>
      <c r="B106" s="191"/>
      <c r="C106" s="48"/>
      <c r="D106" s="191"/>
      <c r="E106" s="48"/>
      <c r="F106" s="191"/>
      <c r="G106" s="46"/>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row>
    <row r="107" spans="1:37" ht="18.75" x14ac:dyDescent="0.3">
      <c r="A107" s="46" t="s">
        <v>301</v>
      </c>
      <c r="B107" s="191"/>
      <c r="C107" s="48"/>
      <c r="D107" s="191"/>
      <c r="E107" s="48"/>
      <c r="F107" s="191"/>
      <c r="G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row>
    <row r="108" spans="1:37" ht="18.75" x14ac:dyDescent="0.3">
      <c r="A108" s="46" t="s">
        <v>302</v>
      </c>
      <c r="B108" s="191"/>
      <c r="C108" s="48"/>
      <c r="D108" s="191"/>
      <c r="E108" s="48"/>
      <c r="F108" s="191"/>
      <c r="G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row>
    <row r="109" spans="1:37" ht="18.75" x14ac:dyDescent="0.3">
      <c r="A109" s="46" t="s">
        <v>303</v>
      </c>
      <c r="B109" s="191"/>
      <c r="C109" s="48"/>
      <c r="D109" s="191"/>
      <c r="E109" s="48"/>
      <c r="F109" s="191"/>
      <c r="G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row>
    <row r="110" spans="1:37" ht="18.75" x14ac:dyDescent="0.3">
      <c r="A110" s="46" t="s">
        <v>304</v>
      </c>
      <c r="B110" s="191"/>
      <c r="C110" s="48"/>
      <c r="D110" s="191"/>
      <c r="E110" s="48"/>
      <c r="F110" s="191"/>
      <c r="G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row>
    <row r="111" spans="1:37" ht="18.75" x14ac:dyDescent="0.3">
      <c r="A111" s="46" t="s">
        <v>305</v>
      </c>
      <c r="B111" s="191"/>
      <c r="C111" s="48"/>
      <c r="D111" s="191"/>
      <c r="E111" s="48"/>
      <c r="F111" s="191"/>
      <c r="G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row>
    <row r="112" spans="1:37" ht="18.75" x14ac:dyDescent="0.3">
      <c r="A112" s="46" t="s">
        <v>306</v>
      </c>
      <c r="B112" s="191"/>
      <c r="C112" s="48"/>
      <c r="D112" s="191"/>
      <c r="E112" s="48"/>
      <c r="F112" s="191"/>
      <c r="G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row>
    <row r="113" spans="1:37" ht="18.75" x14ac:dyDescent="0.3">
      <c r="A113" s="46" t="s">
        <v>307</v>
      </c>
      <c r="B113" s="191"/>
      <c r="C113" s="48"/>
      <c r="D113" s="191"/>
      <c r="E113" s="48"/>
      <c r="F113" s="191"/>
      <c r="G113" s="71"/>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row>
    <row r="114" spans="1:37" ht="18.75" x14ac:dyDescent="0.3">
      <c r="A114" s="46" t="s">
        <v>308</v>
      </c>
      <c r="B114" s="191"/>
      <c r="C114" s="48"/>
      <c r="D114" s="191"/>
      <c r="E114" s="48"/>
      <c r="F114" s="191"/>
      <c r="G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row>
    <row r="115" spans="1:37" ht="18.75" x14ac:dyDescent="0.3">
      <c r="A115" s="71"/>
      <c r="B115" s="191"/>
      <c r="C115" s="48"/>
      <c r="D115" s="191"/>
      <c r="E115" s="48"/>
      <c r="F115" s="191"/>
      <c r="G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row>
    <row r="116" spans="1:37" ht="29.25" thickBot="1" x14ac:dyDescent="0.5">
      <c r="A116" s="58" t="s">
        <v>86</v>
      </c>
      <c r="B116" s="231"/>
      <c r="C116" s="231"/>
      <c r="D116" s="231"/>
      <c r="E116" s="231"/>
      <c r="F116" s="231"/>
      <c r="G116" s="231"/>
      <c r="H116" s="232" t="s">
        <v>9</v>
      </c>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row>
    <row r="117" spans="1:37" ht="186.75" customHeight="1" thickBot="1" x14ac:dyDescent="0.35">
      <c r="A117" s="230" t="s">
        <v>29</v>
      </c>
      <c r="B117" s="176" t="s">
        <v>318</v>
      </c>
      <c r="C117" s="237" t="s">
        <v>319</v>
      </c>
      <c r="D117" s="237" t="s">
        <v>320</v>
      </c>
      <c r="E117" s="237" t="s">
        <v>321</v>
      </c>
      <c r="F117" s="237" t="s">
        <v>322</v>
      </c>
      <c r="G117" s="243" t="s">
        <v>323</v>
      </c>
      <c r="H117" s="244" t="s">
        <v>324</v>
      </c>
      <c r="I117" s="245" t="s">
        <v>325</v>
      </c>
      <c r="J117" s="246" t="s">
        <v>326</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row>
    <row r="118" spans="1:37" ht="18.75" x14ac:dyDescent="0.3">
      <c r="A118" s="224" t="s">
        <v>284</v>
      </c>
      <c r="B118" s="235">
        <v>29556.650246305417</v>
      </c>
      <c r="C118" s="238">
        <f>((6000/(B118*2)*500))</f>
        <v>50.75</v>
      </c>
      <c r="D118" s="238">
        <v>83</v>
      </c>
      <c r="E118" s="239">
        <v>2.5</v>
      </c>
      <c r="F118" s="247">
        <v>207.5</v>
      </c>
      <c r="G118" s="250">
        <f>C118+F118</f>
        <v>258.25</v>
      </c>
      <c r="H118" s="254">
        <f>(((6000/(B118*2)*1000))+F118)</f>
        <v>309</v>
      </c>
      <c r="I118" s="258">
        <f>(((6000/(B118*2)*1500))+F118)</f>
        <v>359.75</v>
      </c>
      <c r="J118" s="262">
        <f>(((6000/(B118*2)*2000))+F118)</f>
        <v>410.5</v>
      </c>
      <c r="K118" s="126"/>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row>
    <row r="119" spans="1:37" ht="18.75" x14ac:dyDescent="0.3">
      <c r="A119" s="224" t="s">
        <v>14</v>
      </c>
      <c r="B119" s="236">
        <v>21897.810218978102</v>
      </c>
      <c r="C119" s="240">
        <f>((6000/(B119*2)*500))</f>
        <v>68.5</v>
      </c>
      <c r="D119" s="240">
        <v>60</v>
      </c>
      <c r="E119" s="241">
        <v>0.6</v>
      </c>
      <c r="F119" s="248">
        <v>36</v>
      </c>
      <c r="G119" s="251">
        <f>C119+F119</f>
        <v>104.5</v>
      </c>
      <c r="H119" s="255">
        <f>(((6000/(B119*2)*1000))+F119)</f>
        <v>173</v>
      </c>
      <c r="I119" s="259">
        <f>(((6000/(B119*2)*1500))+F119)</f>
        <v>241.50000000000003</v>
      </c>
      <c r="J119" s="263">
        <f>(((6000/(B119*2)*2000))+F119)</f>
        <v>310</v>
      </c>
      <c r="K119" s="126"/>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row>
    <row r="120" spans="1:37" ht="18.75" x14ac:dyDescent="0.3">
      <c r="A120" s="225" t="s">
        <v>47</v>
      </c>
      <c r="B120" s="236">
        <v>18987.3417721519</v>
      </c>
      <c r="C120" s="240">
        <f>((6000/(B120*2)*500))</f>
        <v>79</v>
      </c>
      <c r="D120" s="240">
        <v>60</v>
      </c>
      <c r="E120" s="241">
        <v>0.6</v>
      </c>
      <c r="F120" s="248">
        <v>36</v>
      </c>
      <c r="G120" s="251">
        <f>C120+F120</f>
        <v>115</v>
      </c>
      <c r="H120" s="255">
        <f>(((6000/(B120*2)*1000))+F120)</f>
        <v>194</v>
      </c>
      <c r="I120" s="259">
        <f>(((6000/(B120*2)*1500))+F120)</f>
        <v>273</v>
      </c>
      <c r="J120" s="263">
        <f>(((6000/(B120*2)*2000))+F120)</f>
        <v>352</v>
      </c>
      <c r="K120" s="126"/>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row>
    <row r="121" spans="1:37" ht="18.75" x14ac:dyDescent="0.3">
      <c r="A121" s="225" t="s">
        <v>246</v>
      </c>
      <c r="B121" s="236">
        <v>15113.350125944584</v>
      </c>
      <c r="C121" s="240">
        <f>((6000/(B121*2)*500))</f>
        <v>99.25</v>
      </c>
      <c r="D121" s="240">
        <v>60</v>
      </c>
      <c r="E121" s="241">
        <v>0.6</v>
      </c>
      <c r="F121" s="248">
        <v>36</v>
      </c>
      <c r="G121" s="251">
        <f>C121+F121</f>
        <v>135.25</v>
      </c>
      <c r="H121" s="255">
        <f>(((6000/(B121*2)*1000))+F121)</f>
        <v>234.5</v>
      </c>
      <c r="I121" s="259">
        <f>(((6000/(B121*2)*1500))+F121)</f>
        <v>333.75</v>
      </c>
      <c r="J121" s="263">
        <f>(((6000/(B121*2)*2000))+F121)</f>
        <v>433</v>
      </c>
      <c r="K121" s="126"/>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row>
    <row r="122" spans="1:37" ht="18.75" x14ac:dyDescent="0.3">
      <c r="A122" s="225" t="s">
        <v>259</v>
      </c>
      <c r="B122" s="236">
        <v>14492.753623188406</v>
      </c>
      <c r="C122" s="240">
        <f>((6000/(B122*2)*500))</f>
        <v>103.5</v>
      </c>
      <c r="D122" s="240">
        <v>105</v>
      </c>
      <c r="E122" s="241">
        <v>0.2</v>
      </c>
      <c r="F122" s="248">
        <v>21</v>
      </c>
      <c r="G122" s="251">
        <f>C122+F122</f>
        <v>124.5</v>
      </c>
      <c r="H122" s="255">
        <f>(((6000/(B122*2)*1000))+F122)</f>
        <v>228</v>
      </c>
      <c r="I122" s="259">
        <f>(((6000/(B122*2)*1500))+F122)</f>
        <v>331.5</v>
      </c>
      <c r="J122" s="263">
        <f>(((6000/(B122*2)*2000))+F122)</f>
        <v>435</v>
      </c>
      <c r="K122" s="126"/>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row>
    <row r="123" spans="1:37" ht="18.75" x14ac:dyDescent="0.3">
      <c r="A123" s="193" t="s">
        <v>78</v>
      </c>
      <c r="B123" s="236">
        <v>13452.914798206279</v>
      </c>
      <c r="C123" s="240">
        <f>((6000/(B123*2)*500))</f>
        <v>111.49999999999999</v>
      </c>
      <c r="D123" s="240">
        <v>90</v>
      </c>
      <c r="E123" s="241">
        <v>0.6</v>
      </c>
      <c r="F123" s="248">
        <v>54</v>
      </c>
      <c r="G123" s="251">
        <f>C123+F123</f>
        <v>165.5</v>
      </c>
      <c r="H123" s="255">
        <f>(((6000/(B123*2)*1000))+F123)</f>
        <v>277</v>
      </c>
      <c r="I123" s="259">
        <f>(((6000/(B123*2)*1500))+F123)</f>
        <v>388.49999999999994</v>
      </c>
      <c r="J123" s="263">
        <f>(((6000/(B123*2)*2000))+F123)</f>
        <v>499.99999999999994</v>
      </c>
      <c r="K123" s="126"/>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row>
    <row r="124" spans="1:37" ht="18.75" x14ac:dyDescent="0.3">
      <c r="A124" s="193" t="s">
        <v>79</v>
      </c>
      <c r="B124" s="236">
        <v>12145.748987854251</v>
      </c>
      <c r="C124" s="240">
        <f>((6000/(B124*2)*500))</f>
        <v>123.5</v>
      </c>
      <c r="D124" s="240">
        <v>60</v>
      </c>
      <c r="E124" s="241">
        <v>0.6</v>
      </c>
      <c r="F124" s="248">
        <v>36</v>
      </c>
      <c r="G124" s="251">
        <f>C124+F124</f>
        <v>159.5</v>
      </c>
      <c r="H124" s="255">
        <f>(((6000/(B124*2)*1000))+F124)</f>
        <v>283</v>
      </c>
      <c r="I124" s="259">
        <f>(((6000/(B124*2)*1500))+F124)</f>
        <v>406.5</v>
      </c>
      <c r="J124" s="263">
        <f>(((6000/(B124*2)*2000))+F124)</f>
        <v>530</v>
      </c>
      <c r="K124" s="126"/>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row>
    <row r="125" spans="1:37" ht="18.75" x14ac:dyDescent="0.3">
      <c r="A125" s="225" t="s">
        <v>254</v>
      </c>
      <c r="B125" s="236">
        <v>10398.613518197575</v>
      </c>
      <c r="C125" s="240">
        <f>((6000/(B125*2)*500))</f>
        <v>144.25</v>
      </c>
      <c r="D125" s="240">
        <v>110</v>
      </c>
      <c r="E125" s="241">
        <v>0.7</v>
      </c>
      <c r="F125" s="248">
        <v>77</v>
      </c>
      <c r="G125" s="251">
        <f>C125+F125</f>
        <v>221.25</v>
      </c>
      <c r="H125" s="255">
        <f>(((6000/(B125*2)*1000))+F125)</f>
        <v>365.5</v>
      </c>
      <c r="I125" s="259">
        <f>(((6000/(B125*2)*1500))+F125)</f>
        <v>509.74999999999994</v>
      </c>
      <c r="J125" s="263">
        <f>(((6000/(B125*2)*2000))+F125)</f>
        <v>654</v>
      </c>
      <c r="K125" s="126"/>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row>
    <row r="126" spans="1:37" ht="18.75" x14ac:dyDescent="0.3">
      <c r="A126" s="76" t="s">
        <v>288</v>
      </c>
      <c r="B126" s="236">
        <v>10118.043844856662</v>
      </c>
      <c r="C126" s="240">
        <f>((6000/(B126*2)*500))</f>
        <v>148.25</v>
      </c>
      <c r="D126" s="240">
        <v>110</v>
      </c>
      <c r="E126" s="241">
        <v>0.4</v>
      </c>
      <c r="F126" s="248">
        <v>44</v>
      </c>
      <c r="G126" s="251">
        <f>C126+F126</f>
        <v>192.25</v>
      </c>
      <c r="H126" s="255">
        <f>(((6000/(B126*2)*1000))+F126)</f>
        <v>340.5</v>
      </c>
      <c r="I126" s="259">
        <f>(((6000/(B126*2)*1500))+F126)</f>
        <v>488.75</v>
      </c>
      <c r="J126" s="263">
        <f>(((6000/(B126*2)*2000))+F126)</f>
        <v>637</v>
      </c>
      <c r="K126" s="126"/>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row>
    <row r="127" spans="1:37" ht="18.75" x14ac:dyDescent="0.3">
      <c r="A127" s="225" t="s">
        <v>93</v>
      </c>
      <c r="B127" s="236">
        <v>9966.777408637874</v>
      </c>
      <c r="C127" s="240">
        <f>((6000/(B127*2)*500))</f>
        <v>150.5</v>
      </c>
      <c r="D127" s="240">
        <v>300</v>
      </c>
      <c r="E127" s="241">
        <v>0.8</v>
      </c>
      <c r="F127" s="248">
        <v>240</v>
      </c>
      <c r="G127" s="251">
        <f>C127+F127</f>
        <v>390.5</v>
      </c>
      <c r="H127" s="255">
        <f>(((6000/(B127*2)*1000))+F127)</f>
        <v>541</v>
      </c>
      <c r="I127" s="259">
        <f>(((6000/(B127*2)*1500))+F127)</f>
        <v>691.5</v>
      </c>
      <c r="J127" s="263">
        <f>(((6000/(B127*2)*2000))+F127)</f>
        <v>842</v>
      </c>
      <c r="K127" s="126"/>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row>
    <row r="128" spans="1:37" ht="18.75" x14ac:dyDescent="0.3">
      <c r="A128" s="225" t="s">
        <v>96</v>
      </c>
      <c r="B128" s="236">
        <v>9677.4193548387102</v>
      </c>
      <c r="C128" s="240">
        <f>((6000/(B128*2)*500))</f>
        <v>155</v>
      </c>
      <c r="D128" s="240">
        <v>5</v>
      </c>
      <c r="E128" s="241">
        <v>0.6</v>
      </c>
      <c r="F128" s="248">
        <v>3</v>
      </c>
      <c r="G128" s="251">
        <f>C128+F128</f>
        <v>158</v>
      </c>
      <c r="H128" s="255">
        <f>(((6000/(B128*2)*1000))+F128)</f>
        <v>313</v>
      </c>
      <c r="I128" s="259">
        <f>(((6000/(B128*2)*1500))+F128)</f>
        <v>468</v>
      </c>
      <c r="J128" s="263">
        <f>(((6000/(B128*2)*2000))+F128)</f>
        <v>623</v>
      </c>
      <c r="K128" s="126"/>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row>
    <row r="129" spans="1:37" ht="18.75" x14ac:dyDescent="0.3">
      <c r="A129" s="225" t="s">
        <v>129</v>
      </c>
      <c r="B129" s="236">
        <v>8000</v>
      </c>
      <c r="C129" s="240">
        <f>((6000/(B129*2)*500))</f>
        <v>187.5</v>
      </c>
      <c r="D129" s="234"/>
      <c r="E129" s="233"/>
      <c r="F129" s="266"/>
      <c r="G129" s="234"/>
      <c r="H129" s="234"/>
      <c r="I129" s="234"/>
      <c r="J129" s="234"/>
      <c r="K129" s="126"/>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row>
    <row r="130" spans="1:37" ht="18.75" x14ac:dyDescent="0.3">
      <c r="A130" s="226" t="s">
        <v>59</v>
      </c>
      <c r="B130" s="236">
        <v>7500</v>
      </c>
      <c r="C130" s="240">
        <f>((6000/(B130*2)*500))</f>
        <v>200</v>
      </c>
      <c r="D130" s="240">
        <v>29.9</v>
      </c>
      <c r="E130" s="241">
        <v>1</v>
      </c>
      <c r="F130" s="248">
        <v>29.9</v>
      </c>
      <c r="G130" s="251">
        <f>C130+F130</f>
        <v>229.9</v>
      </c>
      <c r="H130" s="255">
        <f>(((6000/(B130*2)*1000))+F130)</f>
        <v>429.9</v>
      </c>
      <c r="I130" s="259">
        <f>(((6000/(B130*2)*1500))+F130)</f>
        <v>629.9</v>
      </c>
      <c r="J130" s="263">
        <f>(((6000/(B130*2)*2000))+F130)</f>
        <v>829.9</v>
      </c>
      <c r="K130" s="126"/>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row>
    <row r="131" spans="1:37" ht="18.75" x14ac:dyDescent="0.3">
      <c r="A131" s="225" t="s">
        <v>123</v>
      </c>
      <c r="B131" s="236">
        <v>7317.0731707317082</v>
      </c>
      <c r="C131" s="240">
        <f>((6000/(B131*2)*500))</f>
        <v>205</v>
      </c>
      <c r="D131" s="234"/>
      <c r="E131" s="233"/>
      <c r="F131" s="266"/>
      <c r="G131" s="234"/>
      <c r="H131" s="234"/>
      <c r="I131" s="234"/>
      <c r="J131" s="234"/>
      <c r="K131" s="126"/>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row>
    <row r="132" spans="1:37" ht="18.75" x14ac:dyDescent="0.3">
      <c r="A132" s="290" t="s">
        <v>353</v>
      </c>
      <c r="B132" s="236">
        <v>6958</v>
      </c>
      <c r="C132" s="240">
        <f>((6000/(B132*2)*500))</f>
        <v>215.57918942224777</v>
      </c>
      <c r="D132" s="240">
        <v>65</v>
      </c>
      <c r="E132" s="241">
        <v>1</v>
      </c>
      <c r="F132" s="248">
        <v>65</v>
      </c>
      <c r="G132" s="251">
        <f>C132+F132</f>
        <v>280.57918942224774</v>
      </c>
      <c r="H132" s="255">
        <f>(((6000/(B132*2)*1000))+F132)</f>
        <v>496.15837884449553</v>
      </c>
      <c r="I132" s="259">
        <f>(((6000/(B132*2)*1500))+F132)</f>
        <v>711.73756826674332</v>
      </c>
      <c r="J132" s="263">
        <f>(((6000/(B132*2)*2000))+F132)</f>
        <v>927.31675768899106</v>
      </c>
      <c r="K132" s="126"/>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row>
    <row r="133" spans="1:37" ht="18.75" x14ac:dyDescent="0.3">
      <c r="A133" s="225" t="s">
        <v>125</v>
      </c>
      <c r="B133" s="236">
        <v>6888.633754305396</v>
      </c>
      <c r="C133" s="240">
        <f>((6000/(B133*2)*500))</f>
        <v>217.75</v>
      </c>
      <c r="D133" s="234"/>
      <c r="E133" s="233"/>
      <c r="F133" s="266"/>
      <c r="G133" s="234"/>
      <c r="H133" s="234"/>
      <c r="I133" s="234"/>
      <c r="J133" s="234"/>
      <c r="K133" s="126"/>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row>
    <row r="134" spans="1:37" ht="18.75" x14ac:dyDescent="0.3">
      <c r="A134" s="225" t="s">
        <v>330</v>
      </c>
      <c r="B134" s="236">
        <v>6742</v>
      </c>
      <c r="C134" s="240">
        <f>((6000/(B134*2)*500))</f>
        <v>222.48590922574903</v>
      </c>
      <c r="D134" s="240">
        <v>87.5</v>
      </c>
      <c r="E134" s="241">
        <v>0.6</v>
      </c>
      <c r="F134" s="248">
        <f>D134*E134</f>
        <v>52.5</v>
      </c>
      <c r="G134" s="251">
        <f>C134+F134</f>
        <v>274.98590922574903</v>
      </c>
      <c r="H134" s="255">
        <f>(((6000/(B134*2)*1000))+F134)</f>
        <v>497.47181845149805</v>
      </c>
      <c r="I134" s="259">
        <f>(((6000/(B134*2)*1500))+F134)</f>
        <v>719.95772767724714</v>
      </c>
      <c r="J134" s="263">
        <f>(((6000/(B134*2)*2000))+F134)</f>
        <v>942.4436369029961</v>
      </c>
      <c r="K134" s="126"/>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row>
    <row r="135" spans="1:37" ht="18.75" x14ac:dyDescent="0.3">
      <c r="A135" s="226" t="s">
        <v>41</v>
      </c>
      <c r="B135" s="236">
        <v>6507.5921908893706</v>
      </c>
      <c r="C135" s="240">
        <f>((6000/(B135*2)*500))</f>
        <v>230.5</v>
      </c>
      <c r="D135" s="240">
        <v>29.9</v>
      </c>
      <c r="E135" s="241">
        <v>2</v>
      </c>
      <c r="F135" s="248">
        <v>59.8</v>
      </c>
      <c r="G135" s="251">
        <f>C135+F135</f>
        <v>290.3</v>
      </c>
      <c r="H135" s="255">
        <f>(((6000/(B135*2)*1000))+F135)</f>
        <v>520.79999999999995</v>
      </c>
      <c r="I135" s="259">
        <f>(((6000/(B135*2)*1500))+F135)</f>
        <v>751.3</v>
      </c>
      <c r="J135" s="263">
        <f>(((6000/(B135*2)*2000))+F135)</f>
        <v>981.8</v>
      </c>
      <c r="K135" s="126"/>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row>
    <row r="136" spans="1:37" ht="18.75" x14ac:dyDescent="0.3">
      <c r="A136" s="225" t="s">
        <v>40</v>
      </c>
      <c r="B136" s="236">
        <v>6122.4489795918371</v>
      </c>
      <c r="C136" s="240">
        <f>((6000/(B136*2)*500))</f>
        <v>245</v>
      </c>
      <c r="D136" s="240">
        <v>60</v>
      </c>
      <c r="E136" s="241">
        <v>0.6</v>
      </c>
      <c r="F136" s="248">
        <v>36</v>
      </c>
      <c r="G136" s="251">
        <f>C136+F136</f>
        <v>281</v>
      </c>
      <c r="H136" s="255">
        <f>(((6000/(B136*2)*1000))+F136)</f>
        <v>526</v>
      </c>
      <c r="I136" s="259">
        <f>(((6000/(B136*2)*1500))+F136)</f>
        <v>771</v>
      </c>
      <c r="J136" s="263">
        <f>(((6000/(B136*2)*2000))+F136)</f>
        <v>1016</v>
      </c>
      <c r="K136" s="126"/>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row>
    <row r="137" spans="1:37" ht="18.75" x14ac:dyDescent="0.3">
      <c r="A137" s="225" t="s">
        <v>257</v>
      </c>
      <c r="B137" s="236">
        <v>5865.1026392961885</v>
      </c>
      <c r="C137" s="240">
        <f>((6000/(B137*2)*500))</f>
        <v>255.74999999999997</v>
      </c>
      <c r="D137" s="240">
        <v>50</v>
      </c>
      <c r="E137" s="241">
        <v>0.7</v>
      </c>
      <c r="F137" s="248">
        <v>35</v>
      </c>
      <c r="G137" s="251">
        <f>C137+F137</f>
        <v>290.75</v>
      </c>
      <c r="H137" s="255">
        <f>(((6000/(B137*2)*1000))+F137)</f>
        <v>546.5</v>
      </c>
      <c r="I137" s="259">
        <f>(((6000/(B137*2)*1500))+F137)</f>
        <v>802.24999999999989</v>
      </c>
      <c r="J137" s="263">
        <f>(((6000/(B137*2)*2000))+F137)</f>
        <v>1058</v>
      </c>
      <c r="K137" s="126"/>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row>
    <row r="138" spans="1:37" ht="18.75" x14ac:dyDescent="0.3">
      <c r="A138" s="226" t="s">
        <v>10</v>
      </c>
      <c r="B138" s="236">
        <v>5128.2051282051289</v>
      </c>
      <c r="C138" s="240">
        <f>((6000/(B138*2)*500))</f>
        <v>292.5</v>
      </c>
      <c r="D138" s="240">
        <v>25</v>
      </c>
      <c r="E138" s="241">
        <v>2</v>
      </c>
      <c r="F138" s="248">
        <v>50</v>
      </c>
      <c r="G138" s="251">
        <f>C138+F138</f>
        <v>342.5</v>
      </c>
      <c r="H138" s="255">
        <f>(((6000/(B138*2)*1000))+F138)</f>
        <v>635</v>
      </c>
      <c r="I138" s="259">
        <f>(((6000/(B138*2)*1500))+F138)</f>
        <v>927.5</v>
      </c>
      <c r="J138" s="263">
        <f>(((6000/(B138*2)*2000))+F138)</f>
        <v>1220</v>
      </c>
      <c r="K138" s="126"/>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row>
    <row r="139" spans="1:37" ht="18.75" x14ac:dyDescent="0.3">
      <c r="A139" s="226" t="s">
        <v>53</v>
      </c>
      <c r="B139" s="236">
        <v>5128.2051282051289</v>
      </c>
      <c r="C139" s="240">
        <f>((6000/(B139*2)*500))</f>
        <v>292.5</v>
      </c>
      <c r="D139" s="240">
        <v>25</v>
      </c>
      <c r="E139" s="241">
        <v>5</v>
      </c>
      <c r="F139" s="248">
        <v>125</v>
      </c>
      <c r="G139" s="251">
        <f>C139+F139</f>
        <v>417.5</v>
      </c>
      <c r="H139" s="255">
        <f>(((6000/(B139*2)*1000))+F139)</f>
        <v>710</v>
      </c>
      <c r="I139" s="259">
        <f>(((6000/(B139*2)*1500))+F139)</f>
        <v>1002.5</v>
      </c>
      <c r="J139" s="263">
        <f>(((6000/(B139*2)*2000))+F139)</f>
        <v>1295</v>
      </c>
      <c r="K139" s="126"/>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row>
    <row r="140" spans="1:37" ht="18.75" x14ac:dyDescent="0.3">
      <c r="A140" s="226" t="s">
        <v>57</v>
      </c>
      <c r="B140" s="236">
        <v>4954.58298926507</v>
      </c>
      <c r="C140" s="240">
        <f>((6000/(B140*2)*500))</f>
        <v>302.75</v>
      </c>
      <c r="D140" s="240">
        <v>50</v>
      </c>
      <c r="E140" s="241">
        <v>1</v>
      </c>
      <c r="F140" s="248">
        <v>50</v>
      </c>
      <c r="G140" s="251">
        <f>C140+F140</f>
        <v>352.75</v>
      </c>
      <c r="H140" s="255">
        <f>(((6000/(B140*2)*1000))+F140)</f>
        <v>655.5</v>
      </c>
      <c r="I140" s="259">
        <f>(((6000/(B140*2)*1500))+F140)</f>
        <v>958.25000000000011</v>
      </c>
      <c r="J140" s="263">
        <f>(((6000/(B140*2)*2000))+F140)</f>
        <v>1261</v>
      </c>
      <c r="K140" s="126"/>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row>
    <row r="141" spans="1:37" ht="18.75" x14ac:dyDescent="0.3">
      <c r="A141" s="226" t="s">
        <v>72</v>
      </c>
      <c r="B141" s="236">
        <v>4511.2781954887214</v>
      </c>
      <c r="C141" s="240">
        <f>((6000/(B141*2)*500))</f>
        <v>332.5</v>
      </c>
      <c r="D141" s="240">
        <v>50</v>
      </c>
      <c r="E141" s="241">
        <v>1</v>
      </c>
      <c r="F141" s="248">
        <v>50</v>
      </c>
      <c r="G141" s="251">
        <f>C141+F141</f>
        <v>382.5</v>
      </c>
      <c r="H141" s="255">
        <f>(((6000/(B141*2)*1000))+F141)</f>
        <v>715</v>
      </c>
      <c r="I141" s="259">
        <f>(((6000/(B141*2)*1500))+F141)</f>
        <v>1047.5</v>
      </c>
      <c r="J141" s="263">
        <f>(((6000/(B141*2)*2000))+F141)</f>
        <v>1380</v>
      </c>
      <c r="K141" s="126"/>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row>
    <row r="142" spans="1:37" ht="18.75" x14ac:dyDescent="0.3">
      <c r="A142" s="227" t="s">
        <v>34</v>
      </c>
      <c r="B142" s="236">
        <v>4081.6326530612246</v>
      </c>
      <c r="C142" s="240">
        <f>((6000/(B142*2)*500))</f>
        <v>367.5</v>
      </c>
      <c r="D142" s="240">
        <v>45</v>
      </c>
      <c r="E142" s="241">
        <v>0.3</v>
      </c>
      <c r="F142" s="248">
        <v>13.5</v>
      </c>
      <c r="G142" s="251">
        <f>C142+F142</f>
        <v>381</v>
      </c>
      <c r="H142" s="255">
        <f>(((6000/(B142*2)*1000))+F142)</f>
        <v>748.5</v>
      </c>
      <c r="I142" s="259">
        <f>(((6000/(B142*2)*1500))+F142)</f>
        <v>1116</v>
      </c>
      <c r="J142" s="263">
        <f>(((6000/(B142*2)*2000))+F142)</f>
        <v>1483.5</v>
      </c>
      <c r="K142" s="126"/>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row>
    <row r="143" spans="1:37" ht="18.75" x14ac:dyDescent="0.3">
      <c r="A143" s="226" t="s">
        <v>100</v>
      </c>
      <c r="B143" s="236">
        <v>3960.3960396039606</v>
      </c>
      <c r="C143" s="240">
        <f>((6000/(B143*2)*500))</f>
        <v>378.75</v>
      </c>
      <c r="D143" s="240">
        <v>29</v>
      </c>
      <c r="E143" s="241">
        <v>2</v>
      </c>
      <c r="F143" s="248">
        <v>58</v>
      </c>
      <c r="G143" s="251">
        <f>C143+F143</f>
        <v>436.75</v>
      </c>
      <c r="H143" s="255">
        <f>(((6000/(B143*2)*1000))+F143)</f>
        <v>815.5</v>
      </c>
      <c r="I143" s="259">
        <f>(((6000/(B143*2)*1500))+F143)</f>
        <v>1194.25</v>
      </c>
      <c r="J143" s="263">
        <f>(((6000/(B143*2)*2000))+F143)</f>
        <v>1573</v>
      </c>
      <c r="K143" s="126"/>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row>
    <row r="144" spans="1:37" ht="18.75" x14ac:dyDescent="0.3">
      <c r="A144" s="227" t="s">
        <v>285</v>
      </c>
      <c r="B144" s="236">
        <v>3722.0843672456572</v>
      </c>
      <c r="C144" s="240">
        <f>((6000/(B144*2)*500))</f>
        <v>403</v>
      </c>
      <c r="D144" s="240">
        <v>55</v>
      </c>
      <c r="E144" s="241">
        <v>0.5</v>
      </c>
      <c r="F144" s="248">
        <v>27.5</v>
      </c>
      <c r="G144" s="251">
        <f>C144+F144</f>
        <v>430.5</v>
      </c>
      <c r="H144" s="255">
        <f>(((6000/(B144*2)*1000))+F144)</f>
        <v>833.5</v>
      </c>
      <c r="I144" s="259">
        <f>(((6000/(B144*2)*1500))+F144)</f>
        <v>1236.5</v>
      </c>
      <c r="J144" s="263">
        <f>(((6000/(B144*2)*2000))+F144)</f>
        <v>1639.5</v>
      </c>
      <c r="K144" s="126"/>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row>
    <row r="145" spans="1:37" ht="18.75" x14ac:dyDescent="0.3">
      <c r="A145" s="226" t="s">
        <v>4</v>
      </c>
      <c r="B145" s="236">
        <v>3665.2412950519242</v>
      </c>
      <c r="C145" s="240">
        <f>((6000/(B145*2)*500))</f>
        <v>409.25</v>
      </c>
      <c r="D145" s="240">
        <v>25</v>
      </c>
      <c r="E145" s="241">
        <v>0.5</v>
      </c>
      <c r="F145" s="248">
        <v>12.5</v>
      </c>
      <c r="G145" s="251">
        <f>C145+F145</f>
        <v>421.75</v>
      </c>
      <c r="H145" s="255">
        <f>(((6000/(B145*2)*1000))+F145)</f>
        <v>831</v>
      </c>
      <c r="I145" s="259">
        <f>(((6000/(B145*2)*1500))+F145)</f>
        <v>1240.25</v>
      </c>
      <c r="J145" s="263">
        <f>(((6000/(B145*2)*2000))+F145)</f>
        <v>1649.5</v>
      </c>
      <c r="K145" s="126"/>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row>
    <row r="146" spans="1:37" ht="18.75" x14ac:dyDescent="0.3">
      <c r="A146" s="226" t="s">
        <v>44</v>
      </c>
      <c r="B146" s="236">
        <v>3533.5689045936397</v>
      </c>
      <c r="C146" s="240">
        <f>((6000/(B146*2)*500))</f>
        <v>424.5</v>
      </c>
      <c r="D146" s="240">
        <v>30</v>
      </c>
      <c r="E146" s="241">
        <v>0.5</v>
      </c>
      <c r="F146" s="248">
        <v>15</v>
      </c>
      <c r="G146" s="251">
        <f>C146+F146</f>
        <v>439.5</v>
      </c>
      <c r="H146" s="255">
        <f>(((6000/(B146*2)*1000))+F146)</f>
        <v>864</v>
      </c>
      <c r="I146" s="259">
        <f>(((6000/(B146*2)*1500))+F146)</f>
        <v>1288.5</v>
      </c>
      <c r="J146" s="263">
        <f>(((6000/(B146*2)*2000))+F146)</f>
        <v>1713</v>
      </c>
      <c r="K146" s="126"/>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row>
    <row r="147" spans="1:37" ht="18.75" x14ac:dyDescent="0.3">
      <c r="A147" s="194" t="s">
        <v>128</v>
      </c>
      <c r="B147" s="236">
        <v>3490.4013961605583</v>
      </c>
      <c r="C147" s="240">
        <f>((6000/(B147*2)*500))</f>
        <v>429.75</v>
      </c>
      <c r="D147" s="234"/>
      <c r="E147" s="233"/>
      <c r="F147" s="266"/>
      <c r="G147" s="234"/>
      <c r="H147" s="234"/>
      <c r="I147" s="234"/>
      <c r="J147" s="234"/>
      <c r="K147" s="126"/>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row>
    <row r="148" spans="1:37" ht="18.75" x14ac:dyDescent="0.3">
      <c r="A148" s="227" t="s">
        <v>50</v>
      </c>
      <c r="B148" s="236">
        <v>3464.2032332563513</v>
      </c>
      <c r="C148" s="240">
        <f>((6000/(B148*2)*500))</f>
        <v>433</v>
      </c>
      <c r="D148" s="240">
        <v>45</v>
      </c>
      <c r="E148" s="241">
        <v>0.5</v>
      </c>
      <c r="F148" s="248">
        <v>22.5</v>
      </c>
      <c r="G148" s="251">
        <f>C148+F148</f>
        <v>455.5</v>
      </c>
      <c r="H148" s="255">
        <f>(((6000/(B148*2)*1000))+F148)</f>
        <v>888.5</v>
      </c>
      <c r="I148" s="259">
        <f>(((6000/(B148*2)*1500))+F148)</f>
        <v>1321.5</v>
      </c>
      <c r="J148" s="263">
        <f>(((6000/(B148*2)*2000))+F148)</f>
        <v>1754.5</v>
      </c>
      <c r="K148" s="126"/>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row>
    <row r="149" spans="1:37" ht="18.75" x14ac:dyDescent="0.3">
      <c r="A149" s="227" t="s">
        <v>287</v>
      </c>
      <c r="B149" s="236">
        <v>3464.2032332563513</v>
      </c>
      <c r="C149" s="240">
        <f>((6000/(B149*2)*500))</f>
        <v>433</v>
      </c>
      <c r="D149" s="234"/>
      <c r="E149" s="233"/>
      <c r="F149" s="266"/>
      <c r="G149" s="234"/>
      <c r="H149" s="234"/>
      <c r="I149" s="234"/>
      <c r="J149" s="234"/>
      <c r="K149" s="126"/>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row>
    <row r="150" spans="1:37" ht="18.75" x14ac:dyDescent="0.3">
      <c r="A150" s="227" t="s">
        <v>332</v>
      </c>
      <c r="B150" s="236">
        <v>3448</v>
      </c>
      <c r="C150" s="240">
        <f>((6000/(B150*2)*500))</f>
        <v>435.03480278422273</v>
      </c>
      <c r="D150" s="240">
        <v>25</v>
      </c>
      <c r="E150" s="241">
        <v>1</v>
      </c>
      <c r="F150" s="248">
        <v>25</v>
      </c>
      <c r="G150" s="251">
        <f>C150+F150</f>
        <v>460.03480278422273</v>
      </c>
      <c r="H150" s="255">
        <f>(((6000/(B150*2)*1000))+F150)</f>
        <v>895.06960556844547</v>
      </c>
      <c r="I150" s="259">
        <f>(((6000/(B150*2)*1500))+F150)</f>
        <v>1330.1044083526683</v>
      </c>
      <c r="J150" s="263">
        <f>(((6000/(B150*2)*2000))+F150)</f>
        <v>1765.1392111368909</v>
      </c>
      <c r="K150" s="126"/>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row>
    <row r="151" spans="1:37" ht="18.75" x14ac:dyDescent="0.3">
      <c r="A151" s="226" t="s">
        <v>2</v>
      </c>
      <c r="B151" s="236">
        <v>3151.2605042016808</v>
      </c>
      <c r="C151" s="240">
        <f>((6000/(B151*2)*500))</f>
        <v>476</v>
      </c>
      <c r="D151" s="240">
        <v>22</v>
      </c>
      <c r="E151" s="241">
        <v>1</v>
      </c>
      <c r="F151" s="248">
        <v>22</v>
      </c>
      <c r="G151" s="251">
        <f>C151+F151</f>
        <v>498</v>
      </c>
      <c r="H151" s="255">
        <f>(((6000/(B151*2)*1000))+F151)</f>
        <v>974</v>
      </c>
      <c r="I151" s="259">
        <f>(((6000/(B151*2)*1500))+F151)</f>
        <v>1450</v>
      </c>
      <c r="J151" s="263">
        <f>(((6000/(B151*2)*2000))+F151)</f>
        <v>1926</v>
      </c>
      <c r="K151" s="126"/>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row>
    <row r="152" spans="1:37" ht="18.75" x14ac:dyDescent="0.3">
      <c r="A152" s="227" t="s">
        <v>11</v>
      </c>
      <c r="B152" s="236">
        <v>3044.1400304414001</v>
      </c>
      <c r="C152" s="240">
        <f>((6000/(B152*2)*500))</f>
        <v>492.75</v>
      </c>
      <c r="D152" s="240">
        <v>25</v>
      </c>
      <c r="E152" s="241">
        <v>0.3</v>
      </c>
      <c r="F152" s="248">
        <v>7.5</v>
      </c>
      <c r="G152" s="251">
        <f>C152+F152</f>
        <v>500.25</v>
      </c>
      <c r="H152" s="255">
        <f>(((6000/(B152*2)*1000))+F152)</f>
        <v>993</v>
      </c>
      <c r="I152" s="259">
        <f>(((6000/(B152*2)*1500))+F152)</f>
        <v>1485.75</v>
      </c>
      <c r="J152" s="263">
        <f>(((6000/(B152*2)*2000))+F152)</f>
        <v>1978.5</v>
      </c>
      <c r="K152" s="126"/>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row>
    <row r="153" spans="1:37" ht="18.75" x14ac:dyDescent="0.3">
      <c r="A153" s="286" t="s">
        <v>339</v>
      </c>
      <c r="B153" s="236">
        <v>3015</v>
      </c>
      <c r="C153" s="240">
        <f>((6000/(B153*2)*500))</f>
        <v>497.5124378109453</v>
      </c>
      <c r="D153" s="240">
        <v>20</v>
      </c>
      <c r="E153" s="241">
        <v>1.5</v>
      </c>
      <c r="F153" s="248">
        <v>30</v>
      </c>
      <c r="G153" s="251">
        <f>C153+F153</f>
        <v>527.51243781094536</v>
      </c>
      <c r="H153" s="255">
        <f>(((6000/(B153*2)*1000))+F153)</f>
        <v>1025.0248756218907</v>
      </c>
      <c r="I153" s="259">
        <f>(((6000/(B153*2)*1500))+F153)</f>
        <v>1522.5373134328358</v>
      </c>
      <c r="J153" s="263">
        <f>(((6000/(B153*2)*2000))+F153)</f>
        <v>2020.0497512437812</v>
      </c>
      <c r="K153" s="126"/>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row>
    <row r="154" spans="1:37" ht="18.75" x14ac:dyDescent="0.3">
      <c r="A154" s="226" t="s">
        <v>331</v>
      </c>
      <c r="B154" s="236">
        <v>2926</v>
      </c>
      <c r="C154" s="240">
        <f>((6000/(B154*2)*500))</f>
        <v>512.64524948735482</v>
      </c>
      <c r="D154" s="240">
        <v>29.99</v>
      </c>
      <c r="E154" s="241">
        <v>1.5</v>
      </c>
      <c r="F154" s="248">
        <f>D154*E154</f>
        <v>44.984999999999999</v>
      </c>
      <c r="G154" s="251">
        <f>C154+F154</f>
        <v>557.63024948735483</v>
      </c>
      <c r="H154" s="255">
        <f>(((6000/(B154*2)*1000))+F154)</f>
        <v>1070.2754989747095</v>
      </c>
      <c r="I154" s="259">
        <f>(((6000/(B154*2)*1500))+F154)</f>
        <v>1582.9207484620642</v>
      </c>
      <c r="J154" s="263">
        <f>(((6000/(B154*2)*2000))+F154)</f>
        <v>2095.5659979494194</v>
      </c>
      <c r="K154" s="126"/>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row>
    <row r="155" spans="1:37" ht="18.75" x14ac:dyDescent="0.3">
      <c r="A155" s="227" t="s">
        <v>67</v>
      </c>
      <c r="B155" s="236">
        <v>2905.5690072639227</v>
      </c>
      <c r="C155" s="240">
        <f>((6000/(B155*2)*500))</f>
        <v>516.25</v>
      </c>
      <c r="D155" s="240">
        <v>35</v>
      </c>
      <c r="E155" s="241">
        <v>1.5</v>
      </c>
      <c r="F155" s="248">
        <v>52.5</v>
      </c>
      <c r="G155" s="251">
        <f>C155+F155</f>
        <v>568.75</v>
      </c>
      <c r="H155" s="255">
        <f>(((6000/(B155*2)*1000))+F155)</f>
        <v>1085</v>
      </c>
      <c r="I155" s="259">
        <f>(((6000/(B155*2)*1500))+F155)</f>
        <v>1601.25</v>
      </c>
      <c r="J155" s="263">
        <f>(((6000/(B155*2)*2000))+F155)</f>
        <v>2117.5</v>
      </c>
      <c r="K155" s="126"/>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row>
    <row r="156" spans="1:37" ht="18.75" x14ac:dyDescent="0.3">
      <c r="A156" s="227" t="s">
        <v>42</v>
      </c>
      <c r="B156" s="236">
        <v>2832.8611898016998</v>
      </c>
      <c r="C156" s="240">
        <f>((6000/(B156*2)*500))</f>
        <v>529.5</v>
      </c>
      <c r="D156" s="240">
        <v>35</v>
      </c>
      <c r="E156" s="241">
        <v>1</v>
      </c>
      <c r="F156" s="248">
        <v>35</v>
      </c>
      <c r="G156" s="251">
        <f>C156+F156</f>
        <v>564.5</v>
      </c>
      <c r="H156" s="255">
        <f>(((6000/(B156*2)*1000))+F156)</f>
        <v>1094</v>
      </c>
      <c r="I156" s="259">
        <f>(((6000/(B156*2)*1500))+F156)</f>
        <v>1623.5</v>
      </c>
      <c r="J156" s="263">
        <f>(((6000/(B156*2)*2000))+F156)</f>
        <v>2153</v>
      </c>
      <c r="K156" s="126"/>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row>
    <row r="157" spans="1:37" ht="18.75" x14ac:dyDescent="0.3">
      <c r="A157" s="227" t="s">
        <v>70</v>
      </c>
      <c r="B157" s="236">
        <v>2579.5356835769562</v>
      </c>
      <c r="C157" s="240">
        <f>((6000/(B157*2)*500))</f>
        <v>581.5</v>
      </c>
      <c r="D157" s="240">
        <v>45</v>
      </c>
      <c r="E157" s="241">
        <v>0.3</v>
      </c>
      <c r="F157" s="248">
        <v>13.5</v>
      </c>
      <c r="G157" s="251">
        <f>C157+F157</f>
        <v>595</v>
      </c>
      <c r="H157" s="255">
        <f>(((6000/(B157*2)*1000))+F157)</f>
        <v>1176.5</v>
      </c>
      <c r="I157" s="259">
        <f>(((6000/(B157*2)*1500))+F157)</f>
        <v>1758</v>
      </c>
      <c r="J157" s="263">
        <f>(((6000/(B157*2)*2000))+F157)</f>
        <v>2339.5</v>
      </c>
      <c r="K157" s="126"/>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row>
    <row r="158" spans="1:37" ht="18.75" x14ac:dyDescent="0.3">
      <c r="A158" s="195" t="s">
        <v>0</v>
      </c>
      <c r="B158" s="236">
        <v>2495.8402662229619</v>
      </c>
      <c r="C158" s="240">
        <f>((6000/(B158*2)*500))</f>
        <v>601</v>
      </c>
      <c r="D158" s="240">
        <v>15</v>
      </c>
      <c r="E158" s="241">
        <v>3</v>
      </c>
      <c r="F158" s="248">
        <v>45</v>
      </c>
      <c r="G158" s="251">
        <f>C158+F158</f>
        <v>646</v>
      </c>
      <c r="H158" s="255">
        <f>(((6000/(B158*2)*1000))+F158)</f>
        <v>1247</v>
      </c>
      <c r="I158" s="259">
        <f>(((6000/(B158*2)*1500))+F158)</f>
        <v>1848</v>
      </c>
      <c r="J158" s="263">
        <f>(((6000/(B158*2)*2000))+F158)</f>
        <v>2449</v>
      </c>
      <c r="K158" s="126"/>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row>
    <row r="159" spans="1:37" ht="18.75" x14ac:dyDescent="0.3">
      <c r="A159" s="227" t="s">
        <v>80</v>
      </c>
      <c r="B159" s="236">
        <v>2334.6303501945526</v>
      </c>
      <c r="C159" s="240">
        <f>((6000/(B159*2)*500))</f>
        <v>642.5</v>
      </c>
      <c r="D159" s="240">
        <v>25</v>
      </c>
      <c r="E159" s="241">
        <v>1</v>
      </c>
      <c r="F159" s="248">
        <v>25</v>
      </c>
      <c r="G159" s="251">
        <f>C159+F159</f>
        <v>667.5</v>
      </c>
      <c r="H159" s="255">
        <f>(((6000/(B159*2)*1000))+F159)</f>
        <v>1310</v>
      </c>
      <c r="I159" s="259">
        <f>(((6000/(B159*2)*1500))+F159)</f>
        <v>1952.4999999999998</v>
      </c>
      <c r="J159" s="263">
        <f>(((6000/(B159*2)*2000))+F159)</f>
        <v>2595</v>
      </c>
      <c r="K159" s="126"/>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row>
    <row r="160" spans="1:37" ht="18.75" x14ac:dyDescent="0.3">
      <c r="A160" s="226" t="s">
        <v>76</v>
      </c>
      <c r="B160" s="236">
        <v>2217.2949002217297</v>
      </c>
      <c r="C160" s="240">
        <f>((6000/(B160*2)*500))</f>
        <v>676.5</v>
      </c>
      <c r="D160" s="240">
        <v>65</v>
      </c>
      <c r="E160" s="241">
        <v>2</v>
      </c>
      <c r="F160" s="248">
        <v>130</v>
      </c>
      <c r="G160" s="251">
        <f>C160+F160</f>
        <v>806.5</v>
      </c>
      <c r="H160" s="255">
        <f>(((6000/(B160*2)*1000))+F160)</f>
        <v>1483</v>
      </c>
      <c r="I160" s="259">
        <f>(((6000/(B160*2)*1500))+F160)</f>
        <v>2159.5</v>
      </c>
      <c r="J160" s="263">
        <f>(((6000/(B160*2)*2000))+F160)</f>
        <v>2836</v>
      </c>
      <c r="K160" s="126"/>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row>
    <row r="161" spans="1:37" ht="18.75" x14ac:dyDescent="0.3">
      <c r="A161" s="227" t="s">
        <v>5</v>
      </c>
      <c r="B161" s="236">
        <v>2098.6358866736623</v>
      </c>
      <c r="C161" s="240">
        <f>((6000/(B161*2)*500))</f>
        <v>714.74999999999989</v>
      </c>
      <c r="D161" s="234"/>
      <c r="E161" s="233"/>
      <c r="F161" s="266"/>
      <c r="G161" s="234"/>
      <c r="H161" s="234"/>
      <c r="I161" s="234"/>
      <c r="J161" s="234"/>
      <c r="K161" s="126"/>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row>
    <row r="162" spans="1:37" ht="18.75" x14ac:dyDescent="0.3">
      <c r="A162" s="227" t="s">
        <v>99</v>
      </c>
      <c r="B162" s="236">
        <v>2080.4438280166437</v>
      </c>
      <c r="C162" s="240">
        <f>((6000/(B162*2)*500))</f>
        <v>721</v>
      </c>
      <c r="D162" s="240">
        <v>6.95</v>
      </c>
      <c r="E162" s="241">
        <v>1</v>
      </c>
      <c r="F162" s="248">
        <v>6.95</v>
      </c>
      <c r="G162" s="251">
        <f>C162+F162</f>
        <v>727.95</v>
      </c>
      <c r="H162" s="255">
        <f>(((6000/(B162*2)*1000))+F162)</f>
        <v>1448.95</v>
      </c>
      <c r="I162" s="259">
        <f>(((6000/(B162*2)*1500))+F162)</f>
        <v>2169.9499999999998</v>
      </c>
      <c r="J162" s="263">
        <f>(((6000/(B162*2)*2000))+F162)</f>
        <v>2890.95</v>
      </c>
      <c r="K162" s="126"/>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row>
    <row r="163" spans="1:37" ht="18.75" x14ac:dyDescent="0.3">
      <c r="A163" s="227" t="s">
        <v>127</v>
      </c>
      <c r="B163" s="236">
        <v>2027.0270270270271</v>
      </c>
      <c r="C163" s="240">
        <f>((6000/(B163*2)*500))</f>
        <v>740</v>
      </c>
      <c r="D163" s="234"/>
      <c r="E163" s="233"/>
      <c r="F163" s="266"/>
      <c r="G163" s="234"/>
      <c r="H163" s="234"/>
      <c r="I163" s="234"/>
      <c r="J163" s="234"/>
      <c r="K163" s="126"/>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row>
    <row r="164" spans="1:37" ht="18.75" x14ac:dyDescent="0.3">
      <c r="A164" s="227" t="s">
        <v>252</v>
      </c>
      <c r="B164" s="236">
        <v>1990.7100199071003</v>
      </c>
      <c r="C164" s="240">
        <f>((6000/(B164*2)*500))</f>
        <v>753.5</v>
      </c>
      <c r="D164" s="240">
        <v>10</v>
      </c>
      <c r="E164" s="241">
        <v>1.5</v>
      </c>
      <c r="F164" s="248">
        <v>15</v>
      </c>
      <c r="G164" s="251">
        <f>C164+F164</f>
        <v>768.5</v>
      </c>
      <c r="H164" s="255">
        <f>(((6000/(B164*2)*1000))+F164)</f>
        <v>1522</v>
      </c>
      <c r="I164" s="259">
        <f>(((6000/(B164*2)*1500))+F164)</f>
        <v>2275.5</v>
      </c>
      <c r="J164" s="263">
        <f>(((6000/(B164*2)*2000))+F164)</f>
        <v>3029</v>
      </c>
      <c r="K164" s="126"/>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row>
    <row r="165" spans="1:37" ht="18.75" x14ac:dyDescent="0.3">
      <c r="A165" s="227" t="s">
        <v>68</v>
      </c>
      <c r="B165" s="236">
        <v>1939.2372333548806</v>
      </c>
      <c r="C165" s="240">
        <f>((6000/(B165*2)*500))</f>
        <v>773.5</v>
      </c>
      <c r="D165" s="240">
        <v>40</v>
      </c>
      <c r="E165" s="241">
        <v>1</v>
      </c>
      <c r="F165" s="248">
        <v>40</v>
      </c>
      <c r="G165" s="251">
        <f>C165+F165</f>
        <v>813.5</v>
      </c>
      <c r="H165" s="255">
        <f>(((6000/(B165*2)*1000))+F165)</f>
        <v>1587</v>
      </c>
      <c r="I165" s="259">
        <f>(((6000/(B165*2)*1500))+F165)</f>
        <v>2360.5</v>
      </c>
      <c r="J165" s="263">
        <f>(((6000/(B165*2)*2000))+F165)</f>
        <v>3134</v>
      </c>
      <c r="K165" s="126"/>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row>
    <row r="166" spans="1:37" ht="18.75" x14ac:dyDescent="0.3">
      <c r="A166" s="227" t="s">
        <v>249</v>
      </c>
      <c r="B166" s="236">
        <v>1929.2604501607718</v>
      </c>
      <c r="C166" s="240">
        <f>((6000/(B166*2)*500))</f>
        <v>777.5</v>
      </c>
      <c r="D166" s="240">
        <v>25</v>
      </c>
      <c r="E166" s="241">
        <v>1</v>
      </c>
      <c r="F166" s="248">
        <v>25</v>
      </c>
      <c r="G166" s="251">
        <f>C166+F166</f>
        <v>802.5</v>
      </c>
      <c r="H166" s="255">
        <f>(((6000/(B166*2)*1000))+F166)</f>
        <v>1580</v>
      </c>
      <c r="I166" s="259">
        <f>(((6000/(B166*2)*1500))+F166)</f>
        <v>2357.5</v>
      </c>
      <c r="J166" s="263">
        <f>(((6000/(B166*2)*2000))+F166)</f>
        <v>3135</v>
      </c>
      <c r="K166" s="126"/>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row>
    <row r="167" spans="1:37" ht="18.75" x14ac:dyDescent="0.3">
      <c r="A167" s="226" t="s">
        <v>248</v>
      </c>
      <c r="B167" s="236">
        <v>1892.7444794952683</v>
      </c>
      <c r="C167" s="240">
        <f>((6000/(B167*2)*500))</f>
        <v>792.5</v>
      </c>
      <c r="D167" s="240">
        <v>50</v>
      </c>
      <c r="E167" s="241">
        <v>1.5</v>
      </c>
      <c r="F167" s="248">
        <v>75</v>
      </c>
      <c r="G167" s="251">
        <f>C167+F167</f>
        <v>867.5</v>
      </c>
      <c r="H167" s="255">
        <f>(((6000/(B167*2)*1000))+F167)</f>
        <v>1660</v>
      </c>
      <c r="I167" s="259">
        <f>(((6000/(B167*2)*1500))+F167)</f>
        <v>2452.5</v>
      </c>
      <c r="J167" s="263">
        <f>(((6000/(B167*2)*2000))+F167)</f>
        <v>3245</v>
      </c>
      <c r="K167" s="126"/>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row>
    <row r="168" spans="1:37" ht="18.75" x14ac:dyDescent="0.3">
      <c r="A168" s="225" t="s">
        <v>35</v>
      </c>
      <c r="B168" s="236">
        <v>1840.4907975460123</v>
      </c>
      <c r="C168" s="240">
        <f>((6000/(B168*2)*500))</f>
        <v>815</v>
      </c>
      <c r="D168" s="240">
        <v>50</v>
      </c>
      <c r="E168" s="241">
        <v>0.8</v>
      </c>
      <c r="F168" s="248">
        <v>40</v>
      </c>
      <c r="G168" s="251">
        <f>C168+F168</f>
        <v>855</v>
      </c>
      <c r="H168" s="255">
        <f>(((6000/(B168*2)*1000))+F168)</f>
        <v>1670</v>
      </c>
      <c r="I168" s="259">
        <f>(((6000/(B168*2)*1500))+F168)</f>
        <v>2485</v>
      </c>
      <c r="J168" s="263">
        <f>(((6000/(B168*2)*2000))+F168)</f>
        <v>3300</v>
      </c>
      <c r="K168" s="126"/>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row>
    <row r="169" spans="1:37" ht="18.75" x14ac:dyDescent="0.3">
      <c r="A169" s="227" t="s">
        <v>56</v>
      </c>
      <c r="B169" s="236">
        <v>1776.1989342806394</v>
      </c>
      <c r="C169" s="240">
        <f>((6000/(B169*2)*500))</f>
        <v>844.5</v>
      </c>
      <c r="D169" s="240">
        <v>40</v>
      </c>
      <c r="E169" s="241">
        <v>1</v>
      </c>
      <c r="F169" s="248">
        <v>40</v>
      </c>
      <c r="G169" s="251">
        <f>C169+F169</f>
        <v>884.5</v>
      </c>
      <c r="H169" s="255">
        <f>(((6000/(B169*2)*1000))+F169)</f>
        <v>1729</v>
      </c>
      <c r="I169" s="259">
        <f>(((6000/(B169*2)*1500))+F169)</f>
        <v>2573.5</v>
      </c>
      <c r="J169" s="263">
        <f>(((6000/(B169*2)*2000))+F169)</f>
        <v>3418</v>
      </c>
      <c r="K169" s="126"/>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row>
    <row r="170" spans="1:37" ht="18.75" x14ac:dyDescent="0.3">
      <c r="A170" s="227" t="s">
        <v>74</v>
      </c>
      <c r="B170" s="236">
        <v>1640.2405686167306</v>
      </c>
      <c r="C170" s="240">
        <f>((6000/(B170*2)*500))</f>
        <v>914.5</v>
      </c>
      <c r="D170" s="240">
        <v>25</v>
      </c>
      <c r="E170" s="241">
        <v>1</v>
      </c>
      <c r="F170" s="248">
        <v>25</v>
      </c>
      <c r="G170" s="251">
        <f>C170+F170</f>
        <v>939.5</v>
      </c>
      <c r="H170" s="255">
        <f>(((6000/(B170*2)*1000))+F170)</f>
        <v>1854</v>
      </c>
      <c r="I170" s="259">
        <f>(((6000/(B170*2)*1500))+F170)</f>
        <v>2768.5</v>
      </c>
      <c r="J170" s="263">
        <f>(((6000/(B170*2)*2000))+F170)</f>
        <v>3683</v>
      </c>
      <c r="K170" s="126"/>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row>
    <row r="171" spans="1:37" ht="18.75" x14ac:dyDescent="0.3">
      <c r="A171" s="227" t="s">
        <v>71</v>
      </c>
      <c r="B171" s="236">
        <v>1513.6226034308779</v>
      </c>
      <c r="C171" s="240">
        <f>((6000/(B171*2)*500))</f>
        <v>991</v>
      </c>
      <c r="D171" s="240">
        <v>25</v>
      </c>
      <c r="E171" s="241">
        <v>1.5</v>
      </c>
      <c r="F171" s="248">
        <v>37.5</v>
      </c>
      <c r="G171" s="251">
        <f>C171+F171</f>
        <v>1028.5</v>
      </c>
      <c r="H171" s="255">
        <f>(((6000/(B171*2)*1000))+F171)</f>
        <v>2019.5</v>
      </c>
      <c r="I171" s="259">
        <f>(((6000/(B171*2)*1500))+F171)</f>
        <v>3010.5</v>
      </c>
      <c r="J171" s="263">
        <f>(((6000/(B171*2)*2000))+F171)</f>
        <v>4001.5</v>
      </c>
      <c r="K171" s="126"/>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row>
    <row r="172" spans="1:37" ht="18.75" x14ac:dyDescent="0.3">
      <c r="A172" s="227" t="s">
        <v>126</v>
      </c>
      <c r="B172" s="236">
        <v>1487.357461576599</v>
      </c>
      <c r="C172" s="240">
        <f>((6000/(B172*2)*500))</f>
        <v>1008.5</v>
      </c>
      <c r="D172" s="234"/>
      <c r="E172" s="233"/>
      <c r="F172" s="266"/>
      <c r="G172" s="234"/>
      <c r="H172" s="234"/>
      <c r="I172" s="234"/>
      <c r="J172" s="234"/>
      <c r="K172" s="126"/>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row>
    <row r="173" spans="1:37" ht="18.75" x14ac:dyDescent="0.3">
      <c r="A173" s="227" t="s">
        <v>3</v>
      </c>
      <c r="B173" s="236">
        <v>1446.8290330359296</v>
      </c>
      <c r="C173" s="240">
        <f>((6000/(B173*2)*500))</f>
        <v>1036.75</v>
      </c>
      <c r="D173" s="240">
        <v>19</v>
      </c>
      <c r="E173" s="241">
        <v>4</v>
      </c>
      <c r="F173" s="248">
        <v>76</v>
      </c>
      <c r="G173" s="251">
        <f>C173+F173</f>
        <v>1112.75</v>
      </c>
      <c r="H173" s="255">
        <f>(((6000/(B173*2)*1000))+F173)</f>
        <v>2149.5</v>
      </c>
      <c r="I173" s="259">
        <f>(((6000/(B173*2)*1500))+F173)</f>
        <v>3186.25</v>
      </c>
      <c r="J173" s="263">
        <f>(((6000/(B173*2)*2000))+F173)</f>
        <v>4223</v>
      </c>
      <c r="K173" s="126"/>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row>
    <row r="174" spans="1:37" ht="18.75" x14ac:dyDescent="0.3">
      <c r="A174" s="228" t="s">
        <v>130</v>
      </c>
      <c r="B174" s="236">
        <v>1407.4595355383533</v>
      </c>
      <c r="C174" s="240">
        <f>((6000/(B174*2)*500))</f>
        <v>1065.75</v>
      </c>
      <c r="D174" s="240">
        <v>20</v>
      </c>
      <c r="E174" s="241">
        <v>1</v>
      </c>
      <c r="F174" s="248">
        <v>20</v>
      </c>
      <c r="G174" s="251">
        <f>C174+F174</f>
        <v>1085.75</v>
      </c>
      <c r="H174" s="255">
        <f>(((6000/(B174*2)*1000))+F174)</f>
        <v>2151.5</v>
      </c>
      <c r="I174" s="259">
        <f>(((6000/(B174*2)*1500))+F174)</f>
        <v>3217.25</v>
      </c>
      <c r="J174" s="263">
        <f>(((6000/(B174*2)*2000))+F174)</f>
        <v>4283</v>
      </c>
      <c r="K174" s="126"/>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row>
    <row r="175" spans="1:37" ht="18.75" x14ac:dyDescent="0.3">
      <c r="A175" s="227" t="s">
        <v>95</v>
      </c>
      <c r="B175" s="236">
        <v>1085.3835021707671</v>
      </c>
      <c r="C175" s="240">
        <f>((6000/(B175*2)*500))</f>
        <v>1382</v>
      </c>
      <c r="D175" s="240">
        <v>20</v>
      </c>
      <c r="E175" s="241">
        <v>1</v>
      </c>
      <c r="F175" s="248">
        <v>20</v>
      </c>
      <c r="G175" s="251">
        <f>C175+F175</f>
        <v>1402</v>
      </c>
      <c r="H175" s="255">
        <f>(((6000/(B175*2)*1000))+F175)</f>
        <v>2784</v>
      </c>
      <c r="I175" s="259">
        <f>(((6000/(B175*2)*1500))+F175)</f>
        <v>4166</v>
      </c>
      <c r="J175" s="263">
        <f>(((6000/(B175*2)*2000))+F175)</f>
        <v>5548</v>
      </c>
      <c r="K175" s="126"/>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row>
    <row r="176" spans="1:37" ht="18.75" x14ac:dyDescent="0.3">
      <c r="A176" s="227" t="s">
        <v>73</v>
      </c>
      <c r="B176" s="236">
        <v>1082.8370330265295</v>
      </c>
      <c r="C176" s="240">
        <f>((6000/(B176*2)*500))</f>
        <v>1385.2499999999998</v>
      </c>
      <c r="D176" s="240">
        <v>50</v>
      </c>
      <c r="E176" s="241">
        <v>1</v>
      </c>
      <c r="F176" s="248">
        <v>50</v>
      </c>
      <c r="G176" s="251">
        <f>C176+F176</f>
        <v>1435.2499999999998</v>
      </c>
      <c r="H176" s="255">
        <f>(((6000/(B176*2)*1000))+F176)</f>
        <v>2820.4999999999995</v>
      </c>
      <c r="I176" s="259">
        <f>(((6000/(B176*2)*1500))+F176)</f>
        <v>4205.75</v>
      </c>
      <c r="J176" s="263">
        <f>(((6000/(B176*2)*2000))+F176)</f>
        <v>5590.9999999999991</v>
      </c>
      <c r="K176" s="126"/>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row>
    <row r="177" spans="1:37" ht="18.75" x14ac:dyDescent="0.3">
      <c r="A177" s="227" t="s">
        <v>52</v>
      </c>
      <c r="B177" s="236">
        <v>1058.2010582010582</v>
      </c>
      <c r="C177" s="240">
        <f>((6000/(B177*2)*500))</f>
        <v>1417.5</v>
      </c>
      <c r="D177" s="240">
        <v>70</v>
      </c>
      <c r="E177" s="241">
        <v>2</v>
      </c>
      <c r="F177" s="248">
        <v>140</v>
      </c>
      <c r="G177" s="251">
        <f>C177+F177</f>
        <v>1557.5</v>
      </c>
      <c r="H177" s="255">
        <f>(((6000/(B177*2)*1000))+F177)</f>
        <v>2975</v>
      </c>
      <c r="I177" s="259">
        <f>(((6000/(B177*2)*1500))+F177)</f>
        <v>4392.5</v>
      </c>
      <c r="J177" s="263">
        <f>(((6000/(B177*2)*2000))+F177)</f>
        <v>5810</v>
      </c>
      <c r="K177" s="126"/>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row>
    <row r="178" spans="1:37" ht="18.75" x14ac:dyDescent="0.3">
      <c r="A178" s="227" t="s">
        <v>6</v>
      </c>
      <c r="B178" s="236">
        <v>986.51759289707331</v>
      </c>
      <c r="C178" s="240">
        <f>((6000/(B178*2)*500))</f>
        <v>1520.5</v>
      </c>
      <c r="D178" s="240">
        <v>49</v>
      </c>
      <c r="E178" s="241">
        <v>2</v>
      </c>
      <c r="F178" s="248">
        <v>98</v>
      </c>
      <c r="G178" s="251">
        <f>C178+F178</f>
        <v>1618.5</v>
      </c>
      <c r="H178" s="255">
        <f>(((6000/(B178*2)*1000))+F178)</f>
        <v>3139</v>
      </c>
      <c r="I178" s="259">
        <f>(((6000/(B178*2)*1500))+F178)</f>
        <v>4659.5</v>
      </c>
      <c r="J178" s="263">
        <f>(((6000/(B178*2)*2000))+F178)</f>
        <v>6180</v>
      </c>
      <c r="K178" s="126"/>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row>
    <row r="179" spans="1:37" ht="18.75" x14ac:dyDescent="0.3">
      <c r="A179" s="228" t="s">
        <v>104</v>
      </c>
      <c r="B179" s="236">
        <v>941.32412927518044</v>
      </c>
      <c r="C179" s="240">
        <f>((6000/(B179*2)*500))</f>
        <v>1593.5</v>
      </c>
      <c r="D179" s="240">
        <v>25</v>
      </c>
      <c r="E179" s="241">
        <v>1</v>
      </c>
      <c r="F179" s="248">
        <v>25</v>
      </c>
      <c r="G179" s="251">
        <f>C179+F179</f>
        <v>1618.5</v>
      </c>
      <c r="H179" s="255">
        <f>(((6000/(B179*2)*1000))+F179)</f>
        <v>3212</v>
      </c>
      <c r="I179" s="259">
        <f>(((6000/(B179*2)*1500))+F179)</f>
        <v>4805.5</v>
      </c>
      <c r="J179" s="263">
        <f>(((6000/(B179*2)*2000))+F179)</f>
        <v>6399</v>
      </c>
      <c r="K179" s="126"/>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row>
    <row r="180" spans="1:37" ht="18.75" x14ac:dyDescent="0.3">
      <c r="A180" s="227" t="s">
        <v>8</v>
      </c>
      <c r="B180" s="236">
        <v>899.95500224988757</v>
      </c>
      <c r="C180" s="240">
        <f>((6000/(B180*2)*500))</f>
        <v>1666.75</v>
      </c>
      <c r="D180" s="240">
        <v>65</v>
      </c>
      <c r="E180" s="241">
        <v>2</v>
      </c>
      <c r="F180" s="248">
        <v>130</v>
      </c>
      <c r="G180" s="251">
        <f>C180+F180</f>
        <v>1796.75</v>
      </c>
      <c r="H180" s="255">
        <f>(((6000/(B180*2)*1000))+F180)</f>
        <v>3463.5</v>
      </c>
      <c r="I180" s="259">
        <f>(((6000/(B180*2)*1500))+F180)</f>
        <v>5130.25</v>
      </c>
      <c r="J180" s="263">
        <f>(((6000/(B180*2)*2000))+F180)</f>
        <v>6797</v>
      </c>
      <c r="K180" s="126"/>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row>
    <row r="181" spans="1:37" ht="18.75" x14ac:dyDescent="0.3">
      <c r="A181" s="228" t="s">
        <v>102</v>
      </c>
      <c r="B181" s="236">
        <v>848.65629420084861</v>
      </c>
      <c r="C181" s="240">
        <f>((6000/(B181*2)*500))</f>
        <v>1767.5</v>
      </c>
      <c r="D181" s="240">
        <v>25</v>
      </c>
      <c r="E181" s="241">
        <v>1</v>
      </c>
      <c r="F181" s="248">
        <v>25</v>
      </c>
      <c r="G181" s="251">
        <f>C181+F181</f>
        <v>1792.5</v>
      </c>
      <c r="H181" s="255">
        <f>(((6000/(B181*2)*1000))+F181)</f>
        <v>3560</v>
      </c>
      <c r="I181" s="259">
        <f>(((6000/(B181*2)*1500))+F181)</f>
        <v>5327.5</v>
      </c>
      <c r="J181" s="263">
        <f>(((6000/(B181*2)*2000))+F181)</f>
        <v>7095</v>
      </c>
      <c r="K181" s="126"/>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row>
    <row r="182" spans="1:37" ht="18.75" x14ac:dyDescent="0.3">
      <c r="A182" s="227" t="s">
        <v>336</v>
      </c>
      <c r="B182" s="236"/>
      <c r="C182" s="240"/>
      <c r="D182" s="240"/>
      <c r="E182" s="241"/>
      <c r="F182" s="248"/>
      <c r="G182" s="251"/>
      <c r="H182" s="255"/>
      <c r="I182" s="259"/>
      <c r="J182" s="263"/>
      <c r="K182" s="126"/>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row>
    <row r="183" spans="1:37" ht="18.75" x14ac:dyDescent="0.3">
      <c r="A183" s="227"/>
      <c r="B183" s="236"/>
      <c r="C183" s="240"/>
      <c r="D183" s="240"/>
      <c r="E183" s="241"/>
      <c r="F183" s="248"/>
      <c r="G183" s="251"/>
      <c r="H183" s="255"/>
      <c r="I183" s="259"/>
      <c r="J183" s="263"/>
      <c r="K183" s="126"/>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row>
    <row r="184" spans="1:37" ht="18.75" x14ac:dyDescent="0.3">
      <c r="A184" s="229" t="s">
        <v>337</v>
      </c>
      <c r="B184" s="236"/>
      <c r="C184" s="240"/>
      <c r="D184" s="240"/>
      <c r="E184" s="241"/>
      <c r="F184" s="248"/>
      <c r="G184" s="251"/>
      <c r="H184" s="255"/>
      <c r="I184" s="259"/>
      <c r="J184" s="263"/>
      <c r="K184" s="126"/>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row>
    <row r="185" spans="1:37" ht="18.75" x14ac:dyDescent="0.3">
      <c r="A185" s="274" t="s">
        <v>338</v>
      </c>
      <c r="B185" s="236"/>
      <c r="C185" s="240"/>
      <c r="D185" s="240"/>
      <c r="E185" s="241"/>
      <c r="F185" s="150"/>
      <c r="G185" s="252"/>
      <c r="H185" s="256"/>
      <c r="I185" s="260"/>
      <c r="J185" s="264"/>
      <c r="K185" s="126"/>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row>
    <row r="186" spans="1:37" ht="18.75" x14ac:dyDescent="0.3">
      <c r="A186" s="229" t="s">
        <v>91</v>
      </c>
      <c r="B186" s="236"/>
      <c r="C186" s="240"/>
      <c r="D186" s="240"/>
      <c r="E186" s="241"/>
      <c r="F186" s="150"/>
      <c r="G186" s="252"/>
      <c r="H186" s="256"/>
      <c r="I186" s="260"/>
      <c r="J186" s="264"/>
      <c r="K186" s="126"/>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row>
    <row r="187" spans="1:37" ht="19.5" thickBot="1" x14ac:dyDescent="0.35">
      <c r="A187" s="229" t="s">
        <v>335</v>
      </c>
      <c r="B187" s="236"/>
      <c r="C187" s="242"/>
      <c r="D187" s="242"/>
      <c r="E187" s="249"/>
      <c r="F187" s="204"/>
      <c r="G187" s="253"/>
      <c r="H187" s="257"/>
      <c r="I187" s="261"/>
      <c r="J187" s="265"/>
      <c r="K187" s="126"/>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row>
    <row r="188" spans="1:37" ht="18.75" x14ac:dyDescent="0.3">
      <c r="B188" s="223"/>
      <c r="H188"/>
      <c r="I188"/>
      <c r="J188" s="71"/>
      <c r="K188" s="126"/>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row>
    <row r="189" spans="1:37" ht="21" x14ac:dyDescent="0.35">
      <c r="A189" s="58"/>
      <c r="B189" s="47"/>
      <c r="C189" s="48"/>
      <c r="D189" s="47"/>
      <c r="E189" s="48"/>
      <c r="F189" s="47"/>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row>
    <row r="190" spans="1:37" ht="21" x14ac:dyDescent="0.35">
      <c r="A190" s="58" t="s">
        <v>333</v>
      </c>
      <c r="B190" s="47"/>
      <c r="C190" s="48"/>
      <c r="D190" s="47"/>
      <c r="E190" s="48"/>
      <c r="F190" s="47"/>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row>
    <row r="191" spans="1:37" ht="21" x14ac:dyDescent="0.35">
      <c r="A191" s="58" t="s">
        <v>334</v>
      </c>
      <c r="B191" s="47"/>
      <c r="C191" s="48"/>
      <c r="D191" s="47"/>
      <c r="E191" s="48"/>
      <c r="F191" s="47"/>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row>
    <row r="192" spans="1:37" ht="21" x14ac:dyDescent="0.35">
      <c r="A192" s="58"/>
      <c r="B192" s="47"/>
      <c r="C192" s="48"/>
      <c r="D192" s="47"/>
      <c r="E192" s="48"/>
      <c r="F192" s="47"/>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row>
    <row r="193" spans="1:37" ht="21" x14ac:dyDescent="0.35">
      <c r="A193" s="58"/>
      <c r="B193" s="47"/>
      <c r="C193" s="48"/>
      <c r="D193" s="47"/>
      <c r="E193" s="48"/>
      <c r="F193" s="47"/>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row>
    <row r="194" spans="1:37" ht="21" x14ac:dyDescent="0.35">
      <c r="A194" s="58"/>
      <c r="B194" s="47"/>
      <c r="C194" s="48"/>
      <c r="D194" s="47"/>
      <c r="E194" s="48"/>
      <c r="F194" s="47"/>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row>
    <row r="195" spans="1:37" ht="21" x14ac:dyDescent="0.35">
      <c r="A195" s="58"/>
      <c r="B195" s="47"/>
      <c r="C195" s="48"/>
      <c r="D195" s="47"/>
      <c r="E195" s="48"/>
      <c r="F195" s="47"/>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row>
    <row r="196" spans="1:37" ht="21" x14ac:dyDescent="0.35">
      <c r="A196" s="58"/>
      <c r="B196" s="47"/>
      <c r="C196" s="48"/>
      <c r="D196" s="47"/>
      <c r="E196" s="48"/>
      <c r="F196" s="47"/>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row>
    <row r="197" spans="1:37" ht="21" x14ac:dyDescent="0.35">
      <c r="A197" s="58"/>
      <c r="B197" s="47"/>
      <c r="C197" s="48"/>
      <c r="D197" s="47"/>
      <c r="E197" s="48"/>
      <c r="F197" s="47"/>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row>
    <row r="198" spans="1:37" ht="21" x14ac:dyDescent="0.35">
      <c r="A198" s="58"/>
      <c r="B198" s="47"/>
      <c r="C198" s="48"/>
      <c r="D198" s="47"/>
      <c r="E198" s="48"/>
      <c r="F198" s="47"/>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row>
    <row r="199" spans="1:37" ht="33.75" x14ac:dyDescent="0.5">
      <c r="A199" s="54" t="s">
        <v>167</v>
      </c>
      <c r="B199" s="191"/>
      <c r="C199" s="48"/>
      <c r="D199" s="191"/>
      <c r="E199" s="48"/>
      <c r="F199" s="19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row>
    <row r="200" spans="1:37" ht="21" x14ac:dyDescent="0.35">
      <c r="A200" s="58" t="s">
        <v>86</v>
      </c>
      <c r="B200" s="191"/>
      <c r="C200" s="48"/>
      <c r="D200" s="191"/>
      <c r="E200" s="48"/>
      <c r="F200" s="19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row>
    <row r="201" spans="1:37" ht="29.25" thickBot="1" x14ac:dyDescent="0.5">
      <c r="A201" s="188" t="s">
        <v>168</v>
      </c>
      <c r="B201" s="189"/>
      <c r="C201" s="189"/>
      <c r="D201" s="189"/>
      <c r="E201" s="189"/>
      <c r="F201" s="189"/>
      <c r="G201" s="189"/>
      <c r="H201" s="187"/>
      <c r="I201" s="200"/>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row>
    <row r="202" spans="1:37" ht="29.25" thickBot="1" x14ac:dyDescent="0.5">
      <c r="A202" s="188" t="s">
        <v>327</v>
      </c>
      <c r="B202" s="189"/>
      <c r="C202" s="189"/>
      <c r="D202" s="189"/>
      <c r="E202" s="189"/>
      <c r="F202" s="189"/>
      <c r="G202" s="189"/>
      <c r="H202" s="187"/>
      <c r="I202" s="200"/>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row>
    <row r="203" spans="1:37" ht="81.75" customHeight="1" thickBot="1" x14ac:dyDescent="0.35">
      <c r="A203" s="101" t="s">
        <v>29</v>
      </c>
      <c r="B203" s="100" t="s">
        <v>1</v>
      </c>
      <c r="C203" s="98" t="s">
        <v>159</v>
      </c>
      <c r="D203" s="97" t="s">
        <v>160</v>
      </c>
      <c r="E203" s="98" t="s">
        <v>161</v>
      </c>
      <c r="F203" s="97" t="s">
        <v>162</v>
      </c>
      <c r="G203" s="99" t="s">
        <v>163</v>
      </c>
      <c r="H203" s="201"/>
      <c r="I203" s="183"/>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row>
    <row r="204" spans="1:37" ht="19.5" customHeight="1" x14ac:dyDescent="0.3">
      <c r="A204" s="192" t="s">
        <v>284</v>
      </c>
      <c r="B204" s="102">
        <v>0</v>
      </c>
      <c r="C204" s="102">
        <v>8.6E-3</v>
      </c>
      <c r="D204" s="102">
        <v>2.9000000000000001E-2</v>
      </c>
      <c r="E204" s="102">
        <v>5.3999999999999999E-2</v>
      </c>
      <c r="F204" s="102">
        <v>0.06</v>
      </c>
      <c r="G204" s="103">
        <v>0.20300000000000001</v>
      </c>
      <c r="H204" s="126"/>
      <c r="I204" s="183"/>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row>
    <row r="205" spans="1:37" ht="18.75" x14ac:dyDescent="0.3">
      <c r="A205" s="192" t="s">
        <v>14</v>
      </c>
      <c r="B205" s="102">
        <v>3.0000000000000001E-3</v>
      </c>
      <c r="C205" s="102">
        <v>0.02</v>
      </c>
      <c r="D205" s="102">
        <v>6.6000000000000003E-2</v>
      </c>
      <c r="E205" s="102">
        <v>0.14599999999999999</v>
      </c>
      <c r="F205" s="102">
        <v>0.19</v>
      </c>
      <c r="G205" s="103">
        <v>0.27400000000000002</v>
      </c>
      <c r="H205" s="126"/>
      <c r="I205" s="122"/>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row>
    <row r="206" spans="1:37" ht="19.5" customHeight="1" x14ac:dyDescent="0.3">
      <c r="A206" s="193" t="s">
        <v>47</v>
      </c>
      <c r="B206" s="102">
        <v>0</v>
      </c>
      <c r="C206" s="102">
        <v>1.0999999999999999E-2</v>
      </c>
      <c r="D206" s="102">
        <v>1.7000000000000001E-2</v>
      </c>
      <c r="E206" s="102">
        <v>0.108</v>
      </c>
      <c r="F206" s="102">
        <v>0.11899999999999999</v>
      </c>
      <c r="G206" s="103">
        <v>0.316</v>
      </c>
      <c r="H206" s="126"/>
      <c r="I206" s="122"/>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row>
    <row r="207" spans="1:37" ht="19.5" customHeight="1" x14ac:dyDescent="0.3">
      <c r="A207" s="60" t="s">
        <v>246</v>
      </c>
      <c r="B207" s="102">
        <v>4.5999999999999999E-2</v>
      </c>
      <c r="C207" s="177">
        <v>0.11700000000000001</v>
      </c>
      <c r="D207" s="177">
        <v>0.123</v>
      </c>
      <c r="E207" s="177">
        <v>0.217</v>
      </c>
      <c r="F207" s="177">
        <v>0.23699999999999999</v>
      </c>
      <c r="G207" s="397">
        <v>0.39700000000000002</v>
      </c>
      <c r="H207" s="126"/>
      <c r="I207" s="122"/>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1"/>
      <c r="AJ207" s="71"/>
      <c r="AK207" s="71"/>
    </row>
    <row r="208" spans="1:37" ht="18.75" x14ac:dyDescent="0.3">
      <c r="A208" s="193" t="s">
        <v>259</v>
      </c>
      <c r="B208" s="102">
        <v>0</v>
      </c>
      <c r="C208" s="104">
        <v>2.86E-2</v>
      </c>
      <c r="D208" s="104">
        <v>4.9000000000000002E-2</v>
      </c>
      <c r="E208" s="104">
        <v>0.16</v>
      </c>
      <c r="F208" s="104">
        <v>0.20300000000000001</v>
      </c>
      <c r="G208" s="105">
        <v>0.41399999999999998</v>
      </c>
      <c r="H208" s="126"/>
      <c r="I208" s="122"/>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1"/>
      <c r="AJ208" s="71"/>
      <c r="AK208" s="71"/>
    </row>
    <row r="209" spans="1:37" ht="18.75" x14ac:dyDescent="0.3">
      <c r="A209" s="193" t="s">
        <v>78</v>
      </c>
      <c r="B209" s="102">
        <v>0</v>
      </c>
      <c r="C209" s="104">
        <v>1.4E-2</v>
      </c>
      <c r="D209" s="104">
        <v>2.3E-2</v>
      </c>
      <c r="E209" s="104">
        <v>6.9000000000000006E-2</v>
      </c>
      <c r="F209" s="104">
        <v>8.8999999999999996E-2</v>
      </c>
      <c r="G209" s="105">
        <v>0.44600000000000001</v>
      </c>
      <c r="H209" s="126"/>
      <c r="I209" s="122"/>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1"/>
      <c r="AJ209" s="71"/>
      <c r="AK209" s="71"/>
    </row>
    <row r="210" spans="1:37" ht="18.75" x14ac:dyDescent="0.3">
      <c r="A210" s="193" t="s">
        <v>79</v>
      </c>
      <c r="B210" s="102">
        <v>0</v>
      </c>
      <c r="C210" s="104">
        <v>3.0000000000000001E-3</v>
      </c>
      <c r="D210" s="104">
        <v>1.2E-2</v>
      </c>
      <c r="E210" s="104">
        <v>0.19500000000000001</v>
      </c>
      <c r="F210" s="104">
        <v>0.214</v>
      </c>
      <c r="G210" s="105">
        <v>0.49399999999999999</v>
      </c>
      <c r="H210" s="126"/>
      <c r="I210" s="122"/>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1"/>
      <c r="AJ210" s="71"/>
      <c r="AK210" s="71"/>
    </row>
    <row r="211" spans="1:37" ht="18.75" x14ac:dyDescent="0.3">
      <c r="A211" s="60" t="s">
        <v>254</v>
      </c>
      <c r="B211" s="131">
        <v>0.02</v>
      </c>
      <c r="C211" s="104">
        <v>7.6999999999999999E-2</v>
      </c>
      <c r="D211" s="104">
        <v>9.4E-2</v>
      </c>
      <c r="E211" s="104">
        <v>0.16</v>
      </c>
      <c r="F211" s="104">
        <v>0.32300000000000001</v>
      </c>
      <c r="G211" s="105">
        <v>0.57699999999999996</v>
      </c>
      <c r="H211" s="126"/>
      <c r="I211" s="122"/>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row>
    <row r="212" spans="1:37" ht="18.75" x14ac:dyDescent="0.3">
      <c r="A212" s="76" t="s">
        <v>288</v>
      </c>
      <c r="B212" s="131">
        <v>0</v>
      </c>
      <c r="C212" s="104">
        <v>2.9000000000000001E-2</v>
      </c>
      <c r="D212" s="104">
        <v>5.8000000000000003E-2</v>
      </c>
      <c r="E212" s="104">
        <v>0.20399999999999999</v>
      </c>
      <c r="F212" s="104">
        <v>0.253</v>
      </c>
      <c r="G212" s="105">
        <v>0.59299999999999997</v>
      </c>
      <c r="H212" s="126"/>
      <c r="I212" s="122"/>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1"/>
      <c r="AJ212" s="71"/>
      <c r="AK212" s="71"/>
    </row>
    <row r="213" spans="1:37" ht="18.75" x14ac:dyDescent="0.3">
      <c r="A213" s="193" t="s">
        <v>93</v>
      </c>
      <c r="B213" s="131">
        <v>0</v>
      </c>
      <c r="C213" s="104">
        <v>0</v>
      </c>
      <c r="D213" s="104">
        <v>0</v>
      </c>
      <c r="E213" s="104">
        <v>0.23100000000000001</v>
      </c>
      <c r="F213" s="104">
        <v>0.28199999999999997</v>
      </c>
      <c r="G213" s="105">
        <v>0.60199999999999998</v>
      </c>
      <c r="H213" s="126"/>
      <c r="I213" s="122"/>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row>
    <row r="214" spans="1:37" ht="18.75" x14ac:dyDescent="0.3">
      <c r="A214" s="193" t="s">
        <v>96</v>
      </c>
      <c r="B214" s="131">
        <v>5.2999999999999999E-2</v>
      </c>
      <c r="C214" s="104">
        <v>0.14799999999999999</v>
      </c>
      <c r="D214" s="104">
        <v>0.20300000000000001</v>
      </c>
      <c r="E214" s="104">
        <v>0.34399999999999997</v>
      </c>
      <c r="F214" s="104">
        <v>0.40200000000000002</v>
      </c>
      <c r="G214" s="108">
        <v>0.62</v>
      </c>
      <c r="H214" s="126"/>
      <c r="I214" s="122"/>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row>
    <row r="215" spans="1:37" ht="18.75" x14ac:dyDescent="0.3">
      <c r="A215" s="193" t="s">
        <v>129</v>
      </c>
      <c r="B215" s="102">
        <v>6.0000000000000001E-3</v>
      </c>
      <c r="C215" s="104">
        <v>2.9000000000000001E-2</v>
      </c>
      <c r="D215" s="104">
        <v>3.2000000000000001E-2</v>
      </c>
      <c r="E215" s="104">
        <v>0.34899999999999998</v>
      </c>
      <c r="F215" s="107">
        <v>0.35</v>
      </c>
      <c r="G215" s="108">
        <v>0.75</v>
      </c>
      <c r="H215" s="126"/>
      <c r="I215" s="122"/>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1"/>
      <c r="AJ215" s="71"/>
      <c r="AK215" s="71"/>
    </row>
    <row r="216" spans="1:37" ht="18.75" x14ac:dyDescent="0.3">
      <c r="A216" s="194" t="s">
        <v>59</v>
      </c>
      <c r="B216" s="130">
        <v>2.3E-2</v>
      </c>
      <c r="C216" s="177">
        <v>4.5999999999999999E-2</v>
      </c>
      <c r="D216" s="177">
        <v>4.5999999999999999E-2</v>
      </c>
      <c r="E216" s="177">
        <v>0.36599999999999999</v>
      </c>
      <c r="F216" s="102">
        <v>0.48</v>
      </c>
      <c r="G216" s="105">
        <v>0.8</v>
      </c>
      <c r="H216" s="126"/>
      <c r="I216" s="122"/>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row>
    <row r="217" spans="1:37" ht="18.75" x14ac:dyDescent="0.3">
      <c r="A217" s="193" t="s">
        <v>123</v>
      </c>
      <c r="B217" s="102">
        <v>0</v>
      </c>
      <c r="C217" s="102">
        <v>5.7000000000000002E-2</v>
      </c>
      <c r="D217" s="102">
        <v>0</v>
      </c>
      <c r="E217" s="102">
        <v>0.4</v>
      </c>
      <c r="F217" s="106">
        <v>0.4</v>
      </c>
      <c r="G217" s="146">
        <v>0.82</v>
      </c>
      <c r="H217" s="126"/>
      <c r="I217" s="122"/>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row>
    <row r="218" spans="1:37" ht="18.75" x14ac:dyDescent="0.3">
      <c r="A218" s="291" t="s">
        <v>329</v>
      </c>
      <c r="B218" s="102">
        <v>3.6999999999999998E-2</v>
      </c>
      <c r="C218" s="102">
        <v>0.08</v>
      </c>
      <c r="D218" s="102">
        <v>0.109</v>
      </c>
      <c r="E218" s="102">
        <v>0.317</v>
      </c>
      <c r="F218" s="102">
        <v>0.43099999999999999</v>
      </c>
      <c r="G218" s="105">
        <v>0.86599999999999999</v>
      </c>
      <c r="H218" s="126"/>
      <c r="I218" s="122"/>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row>
    <row r="219" spans="1:37" ht="18.75" x14ac:dyDescent="0.3">
      <c r="A219" s="193" t="s">
        <v>125</v>
      </c>
      <c r="B219" s="102">
        <v>8.9999999999999993E-3</v>
      </c>
      <c r="C219" s="102">
        <v>0.02</v>
      </c>
      <c r="D219" s="102">
        <v>2.9000000000000001E-2</v>
      </c>
      <c r="E219" s="102">
        <v>0.39700000000000002</v>
      </c>
      <c r="F219" s="102">
        <v>0.45</v>
      </c>
      <c r="G219" s="103">
        <v>0.871</v>
      </c>
      <c r="H219" s="126"/>
      <c r="I219" s="122"/>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row>
    <row r="220" spans="1:37" ht="18.75" x14ac:dyDescent="0.3">
      <c r="A220" s="193" t="s">
        <v>330</v>
      </c>
      <c r="B220" s="102">
        <v>5.7000000000000002E-3</v>
      </c>
      <c r="C220" s="102">
        <v>1.43E-2</v>
      </c>
      <c r="D220" s="102">
        <v>4.3999999999999997E-2</v>
      </c>
      <c r="E220" s="102">
        <v>0.32900000000000001</v>
      </c>
      <c r="F220" s="102">
        <v>0.52900000000000003</v>
      </c>
      <c r="G220" s="103">
        <v>0.89100000000000001</v>
      </c>
      <c r="H220" s="126"/>
      <c r="I220" s="122"/>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row>
    <row r="221" spans="1:37" ht="18.75" x14ac:dyDescent="0.3">
      <c r="A221" s="194" t="s">
        <v>41</v>
      </c>
      <c r="B221" s="102">
        <v>2.3E-2</v>
      </c>
      <c r="C221" s="102">
        <v>5.7000000000000002E-2</v>
      </c>
      <c r="D221" s="102">
        <v>6.3E-2</v>
      </c>
      <c r="E221" s="102">
        <v>0.38600000000000001</v>
      </c>
      <c r="F221" s="102">
        <v>0.55600000000000005</v>
      </c>
      <c r="G221" s="214">
        <v>0.92200000000000004</v>
      </c>
      <c r="H221" s="126"/>
      <c r="I221" s="122"/>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row>
    <row r="222" spans="1:37" ht="18.75" x14ac:dyDescent="0.3">
      <c r="A222" s="193" t="s">
        <v>40</v>
      </c>
      <c r="B222" s="102">
        <v>0</v>
      </c>
      <c r="C222" s="104">
        <v>0.12</v>
      </c>
      <c r="D222" s="104">
        <v>0.12</v>
      </c>
      <c r="E222" s="104">
        <v>0.2</v>
      </c>
      <c r="F222" s="104">
        <v>0.2</v>
      </c>
      <c r="G222" s="147">
        <v>0.98</v>
      </c>
      <c r="H222" s="126"/>
      <c r="I222" s="122"/>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row>
    <row r="223" spans="1:37" ht="18.75" x14ac:dyDescent="0.3">
      <c r="A223" s="193" t="s">
        <v>257</v>
      </c>
      <c r="B223" s="102">
        <v>6.9000000000000006E-2</v>
      </c>
      <c r="C223" s="104">
        <v>0.123</v>
      </c>
      <c r="D223" s="104">
        <v>0.14000000000000001</v>
      </c>
      <c r="E223" s="104">
        <v>0.44</v>
      </c>
      <c r="F223" s="104">
        <v>0.503</v>
      </c>
      <c r="G223" s="105">
        <v>1.0229999999999999</v>
      </c>
      <c r="H223" s="126"/>
      <c r="I223" s="122"/>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1"/>
      <c r="AJ223" s="71"/>
      <c r="AK223" s="71"/>
    </row>
    <row r="224" spans="1:37" ht="18.75" x14ac:dyDescent="0.3">
      <c r="A224" s="194" t="s">
        <v>53</v>
      </c>
      <c r="B224" s="102">
        <v>5.4000000000000006E-2</v>
      </c>
      <c r="C224" s="104">
        <v>7.400000000000001E-2</v>
      </c>
      <c r="D224" s="104">
        <v>9.6999999999999989E-2</v>
      </c>
      <c r="E224" s="104">
        <v>0.48</v>
      </c>
      <c r="F224" s="104">
        <v>0.78</v>
      </c>
      <c r="G224" s="108">
        <v>1.17</v>
      </c>
      <c r="H224" s="126"/>
      <c r="I224" s="122"/>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row>
    <row r="225" spans="1:37" ht="18.75" x14ac:dyDescent="0.3">
      <c r="A225" s="194" t="s">
        <v>10</v>
      </c>
      <c r="B225" s="102">
        <v>0.14000000000000001</v>
      </c>
      <c r="C225" s="102">
        <v>0.24</v>
      </c>
      <c r="D225" s="102">
        <v>0.36</v>
      </c>
      <c r="E225" s="102">
        <v>0.67</v>
      </c>
      <c r="F225" s="102">
        <v>0.85</v>
      </c>
      <c r="G225" s="103">
        <v>1.17</v>
      </c>
      <c r="H225" s="126"/>
      <c r="I225" s="122"/>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row>
    <row r="226" spans="1:37" ht="18.75" x14ac:dyDescent="0.3">
      <c r="A226" s="194" t="s">
        <v>57</v>
      </c>
      <c r="B226" s="102">
        <v>0.14599999999999999</v>
      </c>
      <c r="C226" s="104">
        <v>0.20300000000000001</v>
      </c>
      <c r="D226" s="104">
        <v>0.254</v>
      </c>
      <c r="E226" s="104">
        <v>0.57999999999999996</v>
      </c>
      <c r="F226" s="104">
        <v>0.84599999999999997</v>
      </c>
      <c r="G226" s="105">
        <v>1.2110000000000001</v>
      </c>
      <c r="H226" s="126"/>
      <c r="I226" s="122"/>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row>
    <row r="227" spans="1:37" ht="18.75" x14ac:dyDescent="0.3">
      <c r="A227" s="194" t="s">
        <v>72</v>
      </c>
      <c r="B227" s="102">
        <v>2.9000000000000001E-2</v>
      </c>
      <c r="C227" s="104">
        <v>7.4999999999999997E-2</v>
      </c>
      <c r="D227" s="104">
        <v>7.4999999999999997E-2</v>
      </c>
      <c r="E227" s="104">
        <v>0.44400000000000001</v>
      </c>
      <c r="F227" s="104">
        <v>0.73399999999999999</v>
      </c>
      <c r="G227" s="105">
        <v>1.33</v>
      </c>
      <c r="H227" s="126"/>
      <c r="I227" s="122"/>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row>
    <row r="228" spans="1:37" ht="18.75" x14ac:dyDescent="0.3">
      <c r="A228" s="195" t="s">
        <v>34</v>
      </c>
      <c r="B228" s="102">
        <v>0</v>
      </c>
      <c r="C228" s="104">
        <v>0.183</v>
      </c>
      <c r="D228" s="104">
        <v>0.42599999999999999</v>
      </c>
      <c r="E228" s="104">
        <v>0.7</v>
      </c>
      <c r="F228" s="104">
        <v>0.91700000000000004</v>
      </c>
      <c r="G228" s="103">
        <v>1.47</v>
      </c>
      <c r="H228" s="126"/>
      <c r="I228" s="122"/>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row>
    <row r="229" spans="1:37" ht="18.75" x14ac:dyDescent="0.3">
      <c r="A229" s="194" t="s">
        <v>100</v>
      </c>
      <c r="B229" s="102">
        <v>0.123</v>
      </c>
      <c r="C229" s="104">
        <v>0.28299999999999997</v>
      </c>
      <c r="D229" s="104">
        <v>0.44900000000000001</v>
      </c>
      <c r="E229" s="104">
        <v>0.86</v>
      </c>
      <c r="F229" s="104">
        <v>1.097</v>
      </c>
      <c r="G229" s="105">
        <v>1.5149999999999999</v>
      </c>
      <c r="H229" s="126"/>
      <c r="I229" s="122"/>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row>
    <row r="230" spans="1:37" ht="18.75" x14ac:dyDescent="0.3">
      <c r="A230" s="195" t="s">
        <v>285</v>
      </c>
      <c r="B230" s="104">
        <v>2.3E-2</v>
      </c>
      <c r="C230" s="102">
        <v>0.13400000000000001</v>
      </c>
      <c r="D230" s="104">
        <v>0.3</v>
      </c>
      <c r="E230" s="104">
        <v>0.72899999999999998</v>
      </c>
      <c r="F230" s="104">
        <v>0.97099999999999997</v>
      </c>
      <c r="G230" s="148">
        <v>1.6120000000000001</v>
      </c>
      <c r="H230" s="126"/>
      <c r="I230" s="122"/>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row>
    <row r="231" spans="1:37" ht="18.75" x14ac:dyDescent="0.3">
      <c r="A231" s="61" t="s">
        <v>4</v>
      </c>
      <c r="B231" s="130">
        <v>0.191</v>
      </c>
      <c r="C231" s="177">
        <v>0.36599999999999999</v>
      </c>
      <c r="D231" s="104">
        <v>0.38600000000000001</v>
      </c>
      <c r="E231" s="104">
        <v>0.873</v>
      </c>
      <c r="F231" s="104">
        <v>1.18</v>
      </c>
      <c r="G231" s="108">
        <v>1.637</v>
      </c>
      <c r="H231" s="126"/>
      <c r="I231" s="122"/>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row>
    <row r="232" spans="1:37" ht="18.75" x14ac:dyDescent="0.3">
      <c r="A232" s="194" t="s">
        <v>44</v>
      </c>
      <c r="B232" s="102">
        <v>0.22</v>
      </c>
      <c r="C232" s="104">
        <v>0.40300000000000002</v>
      </c>
      <c r="D232" s="104">
        <v>0.59099999999999997</v>
      </c>
      <c r="E232" s="104">
        <v>1.01</v>
      </c>
      <c r="F232" s="107">
        <v>1.2709999999999999</v>
      </c>
      <c r="G232" s="108">
        <v>1.698</v>
      </c>
      <c r="H232" s="126"/>
      <c r="I232" s="122"/>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row>
    <row r="233" spans="1:37" ht="18.75" x14ac:dyDescent="0.3">
      <c r="A233" s="194" t="s">
        <v>128</v>
      </c>
      <c r="B233" s="102">
        <v>5.0999999999999997E-2</v>
      </c>
      <c r="C233" s="102">
        <v>9.7000000000000003E-2</v>
      </c>
      <c r="D233" s="102">
        <v>0.1</v>
      </c>
      <c r="E233" s="102">
        <v>0.69099999999999995</v>
      </c>
      <c r="F233" s="106">
        <v>1.121</v>
      </c>
      <c r="G233" s="146">
        <v>1.7190000000000001</v>
      </c>
      <c r="H233" s="126"/>
      <c r="I233" s="123"/>
    </row>
    <row r="234" spans="1:37" ht="18.75" x14ac:dyDescent="0.3">
      <c r="A234" s="195" t="s">
        <v>287</v>
      </c>
      <c r="B234" s="102">
        <v>0.02</v>
      </c>
      <c r="C234" s="102">
        <v>0.16300000000000001</v>
      </c>
      <c r="D234" s="102">
        <v>0.32900000000000001</v>
      </c>
      <c r="E234" s="102">
        <v>0.84899999999999998</v>
      </c>
      <c r="F234" s="102">
        <v>1.06</v>
      </c>
      <c r="G234" s="146">
        <v>1.732</v>
      </c>
      <c r="H234" s="126"/>
      <c r="I234" s="123"/>
    </row>
    <row r="235" spans="1:37" ht="18.75" x14ac:dyDescent="0.3">
      <c r="A235" s="195" t="s">
        <v>50</v>
      </c>
      <c r="B235" s="102">
        <v>5.0999999999999997E-2</v>
      </c>
      <c r="C235" s="102">
        <v>0.33700000000000002</v>
      </c>
      <c r="D235" s="102">
        <v>0.48799999999999999</v>
      </c>
      <c r="E235" s="102">
        <v>0.92500000000000004</v>
      </c>
      <c r="F235" s="106">
        <v>1.0760000000000001</v>
      </c>
      <c r="G235" s="146">
        <v>1.732</v>
      </c>
      <c r="H235" s="126"/>
      <c r="I235" s="122"/>
    </row>
    <row r="236" spans="1:37" ht="18.75" x14ac:dyDescent="0.3">
      <c r="A236" s="195" t="s">
        <v>332</v>
      </c>
      <c r="B236" s="102">
        <v>0.13100000000000001</v>
      </c>
      <c r="C236" s="102">
        <v>0.38300000000000001</v>
      </c>
      <c r="D236" s="102">
        <v>0.63700000000000001</v>
      </c>
      <c r="E236" s="102">
        <v>1.034</v>
      </c>
      <c r="F236" s="106">
        <v>1.27</v>
      </c>
      <c r="G236" s="146">
        <v>1.74</v>
      </c>
      <c r="H236" s="126"/>
      <c r="I236" s="122"/>
    </row>
    <row r="237" spans="1:37" ht="18.75" x14ac:dyDescent="0.3">
      <c r="A237" s="194" t="s">
        <v>2</v>
      </c>
      <c r="B237" s="102">
        <v>0.191</v>
      </c>
      <c r="C237" s="102">
        <v>0.39</v>
      </c>
      <c r="D237" s="102">
        <v>0.61</v>
      </c>
      <c r="E237" s="102">
        <v>1.0940000000000001</v>
      </c>
      <c r="F237" s="106">
        <v>1.405</v>
      </c>
      <c r="G237" s="146">
        <v>1.9039999999999999</v>
      </c>
      <c r="H237" s="126"/>
      <c r="I237" s="122"/>
    </row>
    <row r="238" spans="1:37" ht="18.75" x14ac:dyDescent="0.3">
      <c r="A238" s="195" t="s">
        <v>11</v>
      </c>
      <c r="B238" s="102">
        <v>0.126</v>
      </c>
      <c r="C238" s="102">
        <v>0.4</v>
      </c>
      <c r="D238" s="102">
        <v>0.54300000000000004</v>
      </c>
      <c r="E238" s="102">
        <v>0.82899999999999996</v>
      </c>
      <c r="F238" s="102">
        <v>1.55</v>
      </c>
      <c r="G238" s="146">
        <v>1.9710000000000001</v>
      </c>
      <c r="H238" s="126"/>
      <c r="I238" s="122"/>
    </row>
    <row r="239" spans="1:37" ht="18.75" x14ac:dyDescent="0.3">
      <c r="A239" s="285" t="s">
        <v>339</v>
      </c>
      <c r="B239" s="102">
        <v>0.14899999999999999</v>
      </c>
      <c r="C239" s="102">
        <v>0.18</v>
      </c>
      <c r="D239" s="102">
        <v>0.19</v>
      </c>
      <c r="E239" s="102">
        <v>0.36</v>
      </c>
      <c r="F239" s="102">
        <v>0.48</v>
      </c>
      <c r="G239" s="103">
        <v>1.99</v>
      </c>
      <c r="H239" s="126"/>
      <c r="I239" s="122"/>
    </row>
    <row r="240" spans="1:37" ht="18.75" x14ac:dyDescent="0.3">
      <c r="A240" s="195" t="s">
        <v>331</v>
      </c>
      <c r="B240" s="102">
        <v>0.17699999999999999</v>
      </c>
      <c r="C240" s="102">
        <v>0.44900000000000001</v>
      </c>
      <c r="D240" s="102">
        <v>0.61099999999999999</v>
      </c>
      <c r="E240" s="102">
        <v>1.121</v>
      </c>
      <c r="F240" s="106">
        <v>1.47</v>
      </c>
      <c r="G240" s="146">
        <v>2.0499999999999998</v>
      </c>
      <c r="H240" s="126"/>
      <c r="I240" s="122"/>
    </row>
    <row r="241" spans="1:9" ht="18.75" x14ac:dyDescent="0.3">
      <c r="A241" s="195" t="s">
        <v>67</v>
      </c>
      <c r="B241" s="102">
        <v>0.111</v>
      </c>
      <c r="C241" s="102">
        <v>0.434</v>
      </c>
      <c r="D241" s="102">
        <v>0.65700000000000003</v>
      </c>
      <c r="E241" s="102">
        <v>1.131</v>
      </c>
      <c r="F241" s="106">
        <v>1.3540000000000001</v>
      </c>
      <c r="G241" s="146">
        <v>2.0649999999999999</v>
      </c>
      <c r="H241" s="126"/>
      <c r="I241" s="122"/>
    </row>
    <row r="242" spans="1:9" ht="18.75" x14ac:dyDescent="0.3">
      <c r="A242" s="195" t="s">
        <v>42</v>
      </c>
      <c r="B242" s="102">
        <v>0.04</v>
      </c>
      <c r="C242" s="102">
        <v>0.223</v>
      </c>
      <c r="D242" s="102">
        <v>0.39700000000000002</v>
      </c>
      <c r="E242" s="102">
        <v>1.014</v>
      </c>
      <c r="F242" s="106">
        <v>1.1879999999999999</v>
      </c>
      <c r="G242" s="146">
        <v>2.1179999999999999</v>
      </c>
      <c r="H242" s="126"/>
      <c r="I242" s="122"/>
    </row>
    <row r="243" spans="1:9" ht="18.75" x14ac:dyDescent="0.3">
      <c r="A243" s="195" t="s">
        <v>70</v>
      </c>
      <c r="B243" s="104">
        <v>0.02</v>
      </c>
      <c r="C243" s="102">
        <v>9.7000000000000003E-2</v>
      </c>
      <c r="D243" s="102">
        <v>0.29399999999999998</v>
      </c>
      <c r="E243" s="102">
        <v>1.0289999999999999</v>
      </c>
      <c r="F243" s="106">
        <v>1.2250000000000001</v>
      </c>
      <c r="G243" s="146">
        <v>2.3260000000000001</v>
      </c>
      <c r="H243" s="126"/>
      <c r="I243" s="122"/>
    </row>
    <row r="244" spans="1:9" ht="18.75" x14ac:dyDescent="0.3">
      <c r="A244" s="195" t="s">
        <v>0</v>
      </c>
      <c r="B244" s="177">
        <v>8.8999999999999996E-2</v>
      </c>
      <c r="C244" s="102">
        <v>0.379</v>
      </c>
      <c r="D244" s="102">
        <v>0.57899999999999996</v>
      </c>
      <c r="E244" s="102">
        <v>1.22</v>
      </c>
      <c r="F244" s="106">
        <v>1.429</v>
      </c>
      <c r="G244" s="146">
        <v>2.4039999999999999</v>
      </c>
      <c r="H244" s="126"/>
      <c r="I244" s="122"/>
    </row>
    <row r="245" spans="1:9" ht="18.75" x14ac:dyDescent="0.3">
      <c r="A245" s="195" t="s">
        <v>80</v>
      </c>
      <c r="B245" s="102">
        <v>0.14899999999999999</v>
      </c>
      <c r="C245" s="102">
        <v>0.5</v>
      </c>
      <c r="D245" s="102">
        <v>0.76900000000000002</v>
      </c>
      <c r="E245" s="102">
        <v>1.3120000000000001</v>
      </c>
      <c r="F245" s="106">
        <v>1.7549999999999999</v>
      </c>
      <c r="G245" s="146">
        <v>2.57</v>
      </c>
      <c r="H245" s="126"/>
      <c r="I245" s="122"/>
    </row>
    <row r="246" spans="1:9" ht="18.75" x14ac:dyDescent="0.3">
      <c r="A246" s="194" t="s">
        <v>76</v>
      </c>
      <c r="B246" s="102">
        <v>0.35699999999999998</v>
      </c>
      <c r="C246" s="102">
        <v>0.69399999999999995</v>
      </c>
      <c r="D246" s="102">
        <v>0.98</v>
      </c>
      <c r="E246" s="106">
        <v>0.39900000000000002</v>
      </c>
      <c r="F246" s="106">
        <v>2.0590000000000002</v>
      </c>
      <c r="G246" s="146">
        <v>2.706</v>
      </c>
      <c r="H246" s="126"/>
      <c r="I246" s="122"/>
    </row>
    <row r="247" spans="1:9" ht="18.75" x14ac:dyDescent="0.3">
      <c r="A247" s="195" t="s">
        <v>5</v>
      </c>
      <c r="B247" s="102">
        <v>0.223</v>
      </c>
      <c r="C247" s="102">
        <v>0.53100000000000003</v>
      </c>
      <c r="D247" s="102">
        <v>0.98299999999999998</v>
      </c>
      <c r="E247" s="106">
        <v>1.5529999999999999</v>
      </c>
      <c r="F247" s="106">
        <v>2.004</v>
      </c>
      <c r="G247" s="146">
        <v>2.859</v>
      </c>
      <c r="H247" s="126"/>
      <c r="I247" s="122"/>
    </row>
    <row r="248" spans="1:9" ht="18.75" x14ac:dyDescent="0.3">
      <c r="A248" s="195" t="s">
        <v>99</v>
      </c>
      <c r="B248" s="102">
        <v>9.0999999999999998E-2</v>
      </c>
      <c r="C248" s="102">
        <v>0.47399999999999998</v>
      </c>
      <c r="D248" s="102">
        <v>0.874</v>
      </c>
      <c r="E248" s="106">
        <v>1.518</v>
      </c>
      <c r="F248" s="106">
        <v>1.9179999999999999</v>
      </c>
      <c r="G248" s="146">
        <v>2.8839999999999999</v>
      </c>
      <c r="H248" s="126"/>
      <c r="I248" s="122"/>
    </row>
    <row r="249" spans="1:9" ht="18.75" x14ac:dyDescent="0.3">
      <c r="A249" s="195" t="s">
        <v>127</v>
      </c>
      <c r="B249" s="104">
        <v>0.14899999999999999</v>
      </c>
      <c r="C249" s="102">
        <v>0.58899999999999997</v>
      </c>
      <c r="D249" s="102">
        <v>0.89800000000000002</v>
      </c>
      <c r="E249" s="106">
        <v>1.599</v>
      </c>
      <c r="F249" s="106">
        <v>1.9079999999999999</v>
      </c>
      <c r="G249" s="146">
        <v>2.96</v>
      </c>
      <c r="H249" s="126"/>
      <c r="I249" s="122"/>
    </row>
    <row r="250" spans="1:9" ht="18.75" x14ac:dyDescent="0.3">
      <c r="A250" s="195" t="s">
        <v>252</v>
      </c>
      <c r="B250" s="102">
        <v>0.13400000000000001</v>
      </c>
      <c r="C250" s="102">
        <v>0.58599999999999997</v>
      </c>
      <c r="D250" s="102">
        <v>1.097</v>
      </c>
      <c r="E250" s="102">
        <v>1.66</v>
      </c>
      <c r="F250" s="106">
        <v>2.1709999999999998</v>
      </c>
      <c r="G250" s="146">
        <v>3.0139999999999998</v>
      </c>
      <c r="H250" s="126"/>
      <c r="I250" s="122"/>
    </row>
    <row r="251" spans="1:9" ht="18.75" x14ac:dyDescent="0.3">
      <c r="A251" s="195" t="s">
        <v>68</v>
      </c>
      <c r="B251" s="104">
        <v>0.17699999999999999</v>
      </c>
      <c r="C251" s="102">
        <v>0.54800000000000004</v>
      </c>
      <c r="D251" s="102">
        <v>1.0309999999999999</v>
      </c>
      <c r="E251" s="106">
        <v>1.663</v>
      </c>
      <c r="F251" s="106">
        <v>2.1459999999999999</v>
      </c>
      <c r="G251" s="146">
        <v>3.0939999999999999</v>
      </c>
      <c r="H251" s="126"/>
      <c r="I251" s="122"/>
    </row>
    <row r="252" spans="1:9" ht="18.75" x14ac:dyDescent="0.3">
      <c r="A252" s="195" t="s">
        <v>249</v>
      </c>
      <c r="B252" s="102">
        <v>0.10299999999999999</v>
      </c>
      <c r="C252" s="102">
        <v>0.46600000000000003</v>
      </c>
      <c r="D252" s="102">
        <v>0.877</v>
      </c>
      <c r="E252" s="102">
        <v>1.609</v>
      </c>
      <c r="F252" s="106">
        <v>2.02</v>
      </c>
      <c r="G252" s="146">
        <v>3.11</v>
      </c>
      <c r="H252" s="126"/>
      <c r="I252" s="122"/>
    </row>
    <row r="253" spans="1:9" ht="18.75" x14ac:dyDescent="0.3">
      <c r="A253" s="194" t="s">
        <v>248</v>
      </c>
      <c r="B253" s="102">
        <v>0.157</v>
      </c>
      <c r="C253" s="102">
        <v>0.28299999999999997</v>
      </c>
      <c r="D253" s="102">
        <v>0.32900000000000001</v>
      </c>
      <c r="E253" s="102">
        <v>1.323</v>
      </c>
      <c r="F253" s="106">
        <v>2.16</v>
      </c>
      <c r="G253" s="146">
        <v>3.17</v>
      </c>
      <c r="H253" s="126"/>
      <c r="I253" s="122"/>
    </row>
    <row r="254" spans="1:9" ht="18.75" x14ac:dyDescent="0.3">
      <c r="A254" s="193" t="s">
        <v>35</v>
      </c>
      <c r="B254" s="102">
        <v>0.22</v>
      </c>
      <c r="C254" s="102">
        <v>0.60299999999999998</v>
      </c>
      <c r="D254" s="102">
        <v>0.85099999999999998</v>
      </c>
      <c r="E254" s="102">
        <v>1.887</v>
      </c>
      <c r="F254" s="106">
        <v>2.137</v>
      </c>
      <c r="G254" s="146">
        <v>3.26</v>
      </c>
      <c r="H254" s="126"/>
      <c r="I254" s="122"/>
    </row>
    <row r="255" spans="1:9" ht="18.75" x14ac:dyDescent="0.3">
      <c r="A255" s="195" t="s">
        <v>56</v>
      </c>
      <c r="B255" s="102">
        <v>0.16900000000000001</v>
      </c>
      <c r="C255" s="102">
        <v>0.69699999999999995</v>
      </c>
      <c r="D255" s="102">
        <v>1.2370000000000001</v>
      </c>
      <c r="E255" s="106">
        <v>2.028</v>
      </c>
      <c r="F255" s="106">
        <v>2.5680000000000001</v>
      </c>
      <c r="G255" s="146">
        <v>3.3780000000000001</v>
      </c>
      <c r="H255" s="126"/>
      <c r="I255" s="122"/>
    </row>
    <row r="256" spans="1:9" ht="18.75" x14ac:dyDescent="0.3">
      <c r="A256" s="195" t="s">
        <v>74</v>
      </c>
      <c r="B256" s="104">
        <v>0.16</v>
      </c>
      <c r="C256" s="102">
        <v>0.84899999999999998</v>
      </c>
      <c r="D256" s="102">
        <v>1.0660000000000001</v>
      </c>
      <c r="E256" s="106">
        <v>2.016</v>
      </c>
      <c r="F256" s="106">
        <v>2.2330000000000001</v>
      </c>
      <c r="G256" s="146">
        <v>3.6579999999999999</v>
      </c>
      <c r="H256" s="126"/>
      <c r="I256" s="122"/>
    </row>
    <row r="257" spans="1:9" ht="18.75" x14ac:dyDescent="0.3">
      <c r="A257" s="195" t="s">
        <v>71</v>
      </c>
      <c r="B257" s="104">
        <v>0.106</v>
      </c>
      <c r="C257" s="102">
        <v>0.72299999999999998</v>
      </c>
      <c r="D257" s="102">
        <v>1.246</v>
      </c>
      <c r="E257" s="106">
        <v>2.1240000000000001</v>
      </c>
      <c r="F257" s="106">
        <v>2.6469999999999998</v>
      </c>
      <c r="G257" s="146">
        <v>3.964</v>
      </c>
      <c r="H257" s="126"/>
      <c r="I257" s="122"/>
    </row>
    <row r="258" spans="1:9" ht="18.75" x14ac:dyDescent="0.3">
      <c r="A258" s="195" t="s">
        <v>126</v>
      </c>
      <c r="B258" s="102">
        <v>0.111</v>
      </c>
      <c r="C258" s="102">
        <v>0.36599999999999999</v>
      </c>
      <c r="D258" s="102">
        <v>0.92900000000000005</v>
      </c>
      <c r="E258" s="102">
        <v>1.946</v>
      </c>
      <c r="F258" s="106">
        <v>2.508</v>
      </c>
      <c r="G258" s="146">
        <v>4.0339999999999998</v>
      </c>
      <c r="H258" s="126"/>
      <c r="I258" s="122"/>
    </row>
    <row r="259" spans="1:9" ht="18.75" x14ac:dyDescent="0.3">
      <c r="A259" s="195" t="s">
        <v>3</v>
      </c>
      <c r="B259" s="102">
        <v>0.22900000000000001</v>
      </c>
      <c r="C259" s="102">
        <v>0.56499999999999995</v>
      </c>
      <c r="D259" s="102">
        <v>1.609</v>
      </c>
      <c r="E259" s="106">
        <v>2.0070000000000001</v>
      </c>
      <c r="F259" s="106">
        <v>3.25</v>
      </c>
      <c r="G259" s="146">
        <v>4.1470000000000002</v>
      </c>
      <c r="H259" s="126"/>
      <c r="I259" s="122"/>
    </row>
    <row r="260" spans="1:9" ht="18.75" x14ac:dyDescent="0.3">
      <c r="A260" s="196" t="s">
        <v>130</v>
      </c>
      <c r="B260" s="102">
        <v>0.106</v>
      </c>
      <c r="C260" s="102">
        <v>1.232</v>
      </c>
      <c r="D260" s="102">
        <v>1.726</v>
      </c>
      <c r="E260" s="102">
        <v>2.5430000000000001</v>
      </c>
      <c r="F260" s="106">
        <v>3.0369999999999999</v>
      </c>
      <c r="G260" s="146">
        <v>4.2629999999999999</v>
      </c>
      <c r="H260" s="126"/>
      <c r="I260" s="122"/>
    </row>
    <row r="261" spans="1:9" ht="18.75" x14ac:dyDescent="0.3">
      <c r="A261" s="195" t="s">
        <v>95</v>
      </c>
      <c r="B261" s="104">
        <v>0.151</v>
      </c>
      <c r="C261" s="102">
        <v>1.0629999999999999</v>
      </c>
      <c r="D261" s="106">
        <v>1.83</v>
      </c>
      <c r="E261" s="106">
        <v>3.0019999999999998</v>
      </c>
      <c r="F261" s="106">
        <v>3.77</v>
      </c>
      <c r="G261" s="146">
        <v>5.5279999999999996</v>
      </c>
      <c r="H261" s="126"/>
      <c r="I261" s="122"/>
    </row>
    <row r="262" spans="1:9" ht="18.75" x14ac:dyDescent="0.3">
      <c r="A262" s="195" t="s">
        <v>73</v>
      </c>
      <c r="B262" s="102">
        <v>7.9000000000000001E-2</v>
      </c>
      <c r="C262" s="102">
        <v>1.0289999999999999</v>
      </c>
      <c r="D262" s="106">
        <v>1.54</v>
      </c>
      <c r="E262" s="106">
        <v>2.9860000000000002</v>
      </c>
      <c r="F262" s="106">
        <v>3.948</v>
      </c>
      <c r="G262" s="146">
        <v>5.5410000000000004</v>
      </c>
      <c r="H262" s="126"/>
      <c r="I262" s="122"/>
    </row>
    <row r="263" spans="1:9" ht="18.75" x14ac:dyDescent="0.3">
      <c r="A263" s="195" t="s">
        <v>52</v>
      </c>
      <c r="B263" s="102">
        <v>8.8999999999999996E-2</v>
      </c>
      <c r="C263" s="102">
        <v>0.89600000000000002</v>
      </c>
      <c r="D263" s="106">
        <v>1.83</v>
      </c>
      <c r="E263" s="106">
        <v>3.0470000000000002</v>
      </c>
      <c r="F263" s="106">
        <v>3.8540000000000001</v>
      </c>
      <c r="G263" s="146">
        <v>5.67</v>
      </c>
      <c r="H263" s="126"/>
      <c r="I263" s="122"/>
    </row>
    <row r="264" spans="1:9" ht="18.75" x14ac:dyDescent="0.3">
      <c r="A264" s="195" t="s">
        <v>6</v>
      </c>
      <c r="B264" s="102">
        <v>0.27600000000000002</v>
      </c>
      <c r="C264" s="102">
        <v>1.266</v>
      </c>
      <c r="D264" s="106">
        <v>2.11</v>
      </c>
      <c r="E264" s="106">
        <v>3.3610000000000002</v>
      </c>
      <c r="F264" s="106">
        <v>4.2069999999999999</v>
      </c>
      <c r="G264" s="146">
        <v>6.0819999999999999</v>
      </c>
      <c r="H264" s="126"/>
      <c r="I264" s="122"/>
    </row>
    <row r="265" spans="1:9" ht="18.75" x14ac:dyDescent="0.3">
      <c r="A265" s="196" t="s">
        <v>104</v>
      </c>
      <c r="B265" s="102">
        <v>9.7000000000000003E-2</v>
      </c>
      <c r="C265" s="102">
        <v>1.0860000000000001</v>
      </c>
      <c r="D265" s="102">
        <v>1.6659999999999999</v>
      </c>
      <c r="E265" s="102">
        <v>3.3170000000000002</v>
      </c>
      <c r="F265" s="106">
        <v>3.8969999999999998</v>
      </c>
      <c r="G265" s="106">
        <v>6.3739999999999997</v>
      </c>
      <c r="H265" s="126"/>
      <c r="I265" s="122"/>
    </row>
    <row r="266" spans="1:9" ht="18.75" x14ac:dyDescent="0.3">
      <c r="A266" s="195" t="s">
        <v>8</v>
      </c>
      <c r="B266" s="177">
        <v>0.377</v>
      </c>
      <c r="C266" s="102">
        <v>1.454</v>
      </c>
      <c r="D266" s="106">
        <v>2.3879999999999999</v>
      </c>
      <c r="E266" s="106">
        <v>3.726</v>
      </c>
      <c r="F266" s="106">
        <v>4.66</v>
      </c>
      <c r="G266" s="106">
        <v>6.6669999999999998</v>
      </c>
      <c r="H266" s="126"/>
      <c r="I266" s="122"/>
    </row>
    <row r="267" spans="1:9" ht="18.75" x14ac:dyDescent="0.3">
      <c r="A267" s="196" t="s">
        <v>102</v>
      </c>
      <c r="B267" s="104">
        <v>0.24299999999999999</v>
      </c>
      <c r="C267" s="102">
        <v>1.206</v>
      </c>
      <c r="D267" s="102">
        <v>2.0880000000000001</v>
      </c>
      <c r="E267" s="102">
        <v>3.7290000000000001</v>
      </c>
      <c r="F267" s="106">
        <v>4.6100000000000003</v>
      </c>
      <c r="G267" s="106">
        <v>7.07</v>
      </c>
      <c r="H267" s="126"/>
      <c r="I267" s="122"/>
    </row>
    <row r="268" spans="1:9" ht="18.75" x14ac:dyDescent="0.3">
      <c r="A268" s="197" t="s">
        <v>33</v>
      </c>
      <c r="B268" s="104">
        <v>0.1086</v>
      </c>
      <c r="C268" s="102">
        <v>0.317</v>
      </c>
      <c r="D268" s="106" t="s">
        <v>164</v>
      </c>
      <c r="E268" s="106" t="s">
        <v>164</v>
      </c>
      <c r="F268" s="106" t="s">
        <v>164</v>
      </c>
      <c r="G268" s="106" t="s">
        <v>164</v>
      </c>
      <c r="H268" s="126"/>
      <c r="I268" s="122"/>
    </row>
    <row r="269" spans="1:9" ht="18.75" x14ac:dyDescent="0.3">
      <c r="A269" s="198" t="s">
        <v>91</v>
      </c>
      <c r="B269" s="102">
        <v>0.72299999999999998</v>
      </c>
      <c r="C269" s="106" t="s">
        <v>164</v>
      </c>
      <c r="D269" s="106" t="s">
        <v>164</v>
      </c>
      <c r="E269" s="106" t="s">
        <v>164</v>
      </c>
      <c r="F269" s="106" t="s">
        <v>164</v>
      </c>
      <c r="G269" s="106" t="s">
        <v>164</v>
      </c>
      <c r="H269" s="126"/>
      <c r="I269" s="122"/>
    </row>
    <row r="270" spans="1:9" ht="18.75" x14ac:dyDescent="0.3">
      <c r="A270" s="193" t="s">
        <v>77</v>
      </c>
      <c r="B270" s="104">
        <v>0.74</v>
      </c>
      <c r="C270" s="107" t="s">
        <v>164</v>
      </c>
      <c r="D270" s="107" t="s">
        <v>164</v>
      </c>
      <c r="E270" s="107" t="s">
        <v>164</v>
      </c>
      <c r="F270" s="107" t="s">
        <v>164</v>
      </c>
      <c r="G270" s="107" t="s">
        <v>164</v>
      </c>
      <c r="H270" s="126"/>
      <c r="I270" s="122"/>
    </row>
    <row r="271" spans="1:9" ht="18.75" x14ac:dyDescent="0.3">
      <c r="A271" s="193" t="s">
        <v>9</v>
      </c>
      <c r="H271" s="126"/>
      <c r="I271" s="122"/>
    </row>
    <row r="272" spans="1:9" ht="18.75" x14ac:dyDescent="0.3">
      <c r="A272" s="275"/>
      <c r="H272" s="126"/>
      <c r="I272" s="122"/>
    </row>
    <row r="273" spans="1:9" ht="18.75" x14ac:dyDescent="0.3">
      <c r="A273" s="229" t="s">
        <v>337</v>
      </c>
      <c r="H273" s="126"/>
      <c r="I273" s="122"/>
    </row>
    <row r="274" spans="1:9" ht="18.75" x14ac:dyDescent="0.3">
      <c r="A274" s="274" t="s">
        <v>338</v>
      </c>
      <c r="H274" s="126"/>
      <c r="I274" s="122"/>
    </row>
    <row r="275" spans="1:9" ht="18.75" x14ac:dyDescent="0.3">
      <c r="A275" s="199" t="s">
        <v>75</v>
      </c>
      <c r="B275" s="102">
        <v>0.90300000000000002</v>
      </c>
      <c r="C275" s="106" t="s">
        <v>164</v>
      </c>
      <c r="D275" s="106" t="s">
        <v>164</v>
      </c>
      <c r="E275" s="106" t="s">
        <v>164</v>
      </c>
      <c r="F275" s="106" t="s">
        <v>164</v>
      </c>
      <c r="G275" s="106" t="s">
        <v>164</v>
      </c>
      <c r="H275" s="122"/>
      <c r="I275" s="122"/>
    </row>
    <row r="276" spans="1:9" ht="19.5" thickBot="1" x14ac:dyDescent="0.35">
      <c r="B276" s="109"/>
      <c r="C276" s="109"/>
      <c r="D276" s="109"/>
      <c r="E276" s="109"/>
      <c r="F276" s="109"/>
      <c r="G276" s="110"/>
      <c r="H276" s="122"/>
      <c r="I276" s="122"/>
    </row>
    <row r="277" spans="1:9" ht="19.5" thickBot="1" x14ac:dyDescent="0.35">
      <c r="A277" s="51" t="s">
        <v>12</v>
      </c>
      <c r="B277" s="111">
        <f>AVERAGE(B205:B275)</f>
        <v>0.13140746268656719</v>
      </c>
      <c r="C277" s="111">
        <f>AVERAGE(C205:C275)</f>
        <v>0.38296718749999997</v>
      </c>
      <c r="D277" s="111">
        <f>AVERAGE(D205:D275)</f>
        <v>0.62785714285714267</v>
      </c>
      <c r="E277" s="111">
        <f>AVERAGE(E205:E275)</f>
        <v>1.1589841269841268</v>
      </c>
      <c r="F277" s="111">
        <f>AVERAGE(F205:F275)</f>
        <v>1.5071746031746029</v>
      </c>
      <c r="G277" s="111">
        <f>AVERAGE(G205:G267)</f>
        <v>2.3051269841269848</v>
      </c>
      <c r="H277" s="124"/>
      <c r="I277" s="124"/>
    </row>
    <row r="278" spans="1:9" ht="18.75" x14ac:dyDescent="0.3">
      <c r="A278" s="112" t="s">
        <v>105</v>
      </c>
      <c r="B278" s="333" t="s">
        <v>106</v>
      </c>
      <c r="C278" s="334"/>
      <c r="D278" s="334"/>
      <c r="E278" s="334"/>
      <c r="F278" s="335"/>
      <c r="G278" s="336"/>
      <c r="H278" s="125"/>
      <c r="I278" s="125"/>
    </row>
    <row r="279" spans="1:9" ht="19.5" thickBot="1" x14ac:dyDescent="0.35">
      <c r="A279" s="113" t="s">
        <v>107</v>
      </c>
      <c r="B279" s="79" t="s">
        <v>108</v>
      </c>
      <c r="C279" s="80"/>
      <c r="D279" s="80"/>
      <c r="E279" s="80"/>
      <c r="F279" s="80"/>
      <c r="G279" s="81"/>
      <c r="H279" s="125"/>
      <c r="I279" s="125"/>
    </row>
    <row r="280" spans="1:9" ht="18.75" x14ac:dyDescent="0.3">
      <c r="A280" s="127"/>
      <c r="B280" s="128"/>
      <c r="C280" s="125"/>
      <c r="D280" s="125"/>
      <c r="E280" s="125"/>
      <c r="F280" s="125"/>
      <c r="G280" s="125"/>
      <c r="H280" s="125"/>
      <c r="I280" s="125"/>
    </row>
    <row r="281" spans="1:9" ht="18.75" x14ac:dyDescent="0.3">
      <c r="A281" s="127"/>
      <c r="B281" s="128"/>
      <c r="C281" s="125"/>
      <c r="D281" s="125"/>
      <c r="E281" s="125"/>
      <c r="F281" s="125"/>
      <c r="G281" s="125"/>
      <c r="H281" s="125"/>
      <c r="I281" s="125"/>
    </row>
    <row r="282" spans="1:9" ht="36" x14ac:dyDescent="0.55000000000000004">
      <c r="A282" s="331" t="s">
        <v>165</v>
      </c>
      <c r="B282" s="332"/>
      <c r="C282" s="332"/>
      <c r="D282" s="332"/>
      <c r="E282" s="332"/>
      <c r="F282" s="332"/>
      <c r="G282" s="332"/>
      <c r="H282"/>
    </row>
    <row r="283" spans="1:9" ht="31.5" x14ac:dyDescent="0.25">
      <c r="A283" s="322" t="s">
        <v>169</v>
      </c>
      <c r="B283" s="323"/>
      <c r="C283" s="323"/>
      <c r="D283" s="323"/>
      <c r="E283" s="323"/>
      <c r="F283" s="323"/>
      <c r="G283" s="323"/>
      <c r="H283"/>
    </row>
    <row r="284" spans="1:9" ht="18.75" x14ac:dyDescent="0.25">
      <c r="A284" s="324" t="s">
        <v>170</v>
      </c>
      <c r="B284" s="304"/>
      <c r="C284" s="304"/>
      <c r="D284" s="304"/>
      <c r="E284" s="304"/>
      <c r="F284" s="304"/>
      <c r="G284" s="304"/>
      <c r="H284"/>
    </row>
    <row r="285" spans="1:9" ht="18.75" x14ac:dyDescent="0.25">
      <c r="A285" s="303" t="s">
        <v>171</v>
      </c>
      <c r="B285" s="304"/>
      <c r="C285" s="304"/>
      <c r="D285" s="304"/>
      <c r="E285" s="304"/>
      <c r="F285" s="304"/>
      <c r="G285" s="304"/>
      <c r="H285"/>
    </row>
    <row r="286" spans="1:9" ht="18.75" x14ac:dyDescent="0.25">
      <c r="A286" s="303" t="s">
        <v>172</v>
      </c>
      <c r="B286" s="304"/>
      <c r="C286" s="304"/>
      <c r="D286" s="304"/>
      <c r="E286" s="304"/>
      <c r="F286" s="304"/>
      <c r="G286" s="304"/>
      <c r="H286"/>
    </row>
    <row r="287" spans="1:9" ht="18.75" x14ac:dyDescent="0.25">
      <c r="A287" s="303" t="s">
        <v>173</v>
      </c>
      <c r="B287" s="304"/>
      <c r="C287" s="304"/>
      <c r="D287" s="304"/>
      <c r="E287" s="304"/>
      <c r="F287" s="304"/>
      <c r="G287" s="304"/>
      <c r="H287"/>
    </row>
    <row r="288" spans="1:9" ht="18.75" x14ac:dyDescent="0.25">
      <c r="A288" s="303" t="s">
        <v>174</v>
      </c>
      <c r="B288" s="304"/>
      <c r="C288" s="304"/>
      <c r="D288" s="304"/>
      <c r="E288" s="304"/>
      <c r="F288" s="304"/>
      <c r="G288" s="304"/>
      <c r="H288"/>
    </row>
    <row r="289" spans="1:10" ht="18.75" x14ac:dyDescent="0.25">
      <c r="A289" s="303" t="s">
        <v>175</v>
      </c>
      <c r="B289" s="304"/>
      <c r="C289" s="304"/>
      <c r="D289" s="304"/>
      <c r="E289" s="304"/>
      <c r="F289" s="304"/>
      <c r="G289" s="304"/>
      <c r="H289"/>
    </row>
    <row r="290" spans="1:10" ht="18.75" x14ac:dyDescent="0.25">
      <c r="A290" s="303" t="s">
        <v>176</v>
      </c>
      <c r="B290" s="304"/>
      <c r="C290" s="304"/>
      <c r="D290" s="304"/>
      <c r="E290" s="304"/>
      <c r="F290" s="304"/>
      <c r="G290" s="304"/>
      <c r="H290"/>
    </row>
    <row r="291" spans="1:10" ht="18.75" x14ac:dyDescent="0.25">
      <c r="A291" s="303" t="s">
        <v>177</v>
      </c>
      <c r="B291" s="304"/>
      <c r="C291" s="304"/>
      <c r="D291" s="304"/>
      <c r="E291" s="304"/>
      <c r="F291" s="304"/>
      <c r="G291" s="304"/>
      <c r="H291"/>
    </row>
    <row r="292" spans="1:10" ht="18.75" x14ac:dyDescent="0.25">
      <c r="A292" s="303" t="s">
        <v>191</v>
      </c>
      <c r="B292" s="304"/>
      <c r="C292" s="304"/>
      <c r="D292" s="304"/>
      <c r="E292" s="304"/>
      <c r="F292" s="304"/>
      <c r="G292" s="304"/>
      <c r="H292"/>
    </row>
    <row r="293" spans="1:10" ht="15.75" x14ac:dyDescent="0.25">
      <c r="A293" s="339" t="s">
        <v>178</v>
      </c>
      <c r="B293" s="340"/>
      <c r="C293" s="340"/>
      <c r="D293" s="340"/>
      <c r="E293" s="340"/>
      <c r="F293" s="340"/>
      <c r="G293" s="340"/>
      <c r="H293"/>
    </row>
    <row r="294" spans="1:10" ht="31.5" x14ac:dyDescent="0.25">
      <c r="A294" s="322" t="s">
        <v>179</v>
      </c>
      <c r="B294" s="323"/>
      <c r="C294" s="323"/>
      <c r="D294" s="323"/>
      <c r="E294" s="323"/>
      <c r="F294" s="323"/>
      <c r="G294" s="323"/>
      <c r="H294"/>
    </row>
    <row r="295" spans="1:10" ht="18.75" x14ac:dyDescent="0.25">
      <c r="A295" s="303" t="s">
        <v>180</v>
      </c>
      <c r="B295" s="304"/>
      <c r="C295" s="304"/>
      <c r="D295" s="304"/>
      <c r="E295" s="304"/>
      <c r="F295" s="304"/>
      <c r="G295" s="304"/>
      <c r="H295"/>
    </row>
    <row r="296" spans="1:10" ht="18.75" x14ac:dyDescent="0.25">
      <c r="A296" s="303" t="s">
        <v>194</v>
      </c>
      <c r="B296" s="304"/>
      <c r="C296" s="304"/>
      <c r="D296" s="304"/>
      <c r="E296" s="304"/>
      <c r="F296" s="304"/>
      <c r="G296" s="304"/>
      <c r="H296"/>
    </row>
    <row r="297" spans="1:10" ht="18.75" x14ac:dyDescent="0.25">
      <c r="A297" s="303" t="s">
        <v>197</v>
      </c>
      <c r="B297" s="304"/>
      <c r="C297" s="304"/>
      <c r="D297" s="304"/>
      <c r="E297" s="304"/>
      <c r="F297" s="304"/>
      <c r="G297" s="304"/>
      <c r="H297"/>
    </row>
    <row r="298" spans="1:10" ht="18.75" x14ac:dyDescent="0.25">
      <c r="A298" s="303" t="s">
        <v>199</v>
      </c>
      <c r="B298" s="304"/>
      <c r="C298" s="304"/>
      <c r="D298" s="304"/>
      <c r="E298" s="304"/>
      <c r="F298" s="304"/>
      <c r="G298" s="304"/>
      <c r="H298"/>
    </row>
    <row r="299" spans="1:10" ht="18.75" x14ac:dyDescent="0.25">
      <c r="A299" s="303"/>
      <c r="B299" s="304"/>
      <c r="C299" s="304"/>
      <c r="D299" s="304"/>
      <c r="E299" s="304"/>
      <c r="F299" s="304"/>
      <c r="G299" s="304"/>
      <c r="H299"/>
    </row>
    <row r="300" spans="1:10" ht="26.25" x14ac:dyDescent="0.4">
      <c r="A300" s="337" t="s">
        <v>166</v>
      </c>
      <c r="B300" s="338"/>
      <c r="C300" s="338"/>
      <c r="D300" s="338"/>
      <c r="E300" s="338"/>
      <c r="F300" s="338"/>
      <c r="G300" s="338"/>
      <c r="H300"/>
    </row>
    <row r="301" spans="1:10" ht="21.75" thickBot="1" x14ac:dyDescent="0.4">
      <c r="A301" s="58" t="s">
        <v>85</v>
      </c>
      <c r="B301" s="49"/>
      <c r="C301" s="52"/>
      <c r="D301" s="49"/>
      <c r="E301" s="52"/>
      <c r="F301" s="49"/>
      <c r="G301" s="50"/>
      <c r="H301"/>
    </row>
    <row r="302" spans="1:10" ht="75.75" thickBot="1" x14ac:dyDescent="0.35">
      <c r="A302" s="101" t="s">
        <v>29</v>
      </c>
      <c r="B302" s="129" t="s">
        <v>192</v>
      </c>
      <c r="C302" s="136" t="s">
        <v>193</v>
      </c>
      <c r="D302" s="137" t="s">
        <v>195</v>
      </c>
      <c r="E302" s="129" t="s">
        <v>160</v>
      </c>
      <c r="F302" s="138" t="s">
        <v>161</v>
      </c>
      <c r="G302" s="139" t="s">
        <v>196</v>
      </c>
      <c r="H302" s="176" t="s">
        <v>162</v>
      </c>
      <c r="I302" s="175" t="s">
        <v>163</v>
      </c>
      <c r="J302" s="166" t="s">
        <v>198</v>
      </c>
    </row>
    <row r="303" spans="1:10" ht="19.5" thickBot="1" x14ac:dyDescent="0.35">
      <c r="A303" s="55" t="s">
        <v>14</v>
      </c>
      <c r="B303" s="130">
        <v>3.0000000000000001E-3</v>
      </c>
      <c r="C303" s="161">
        <v>1.7000000000000001E-2</v>
      </c>
      <c r="D303" s="162">
        <v>8.5000000000000006E-2</v>
      </c>
      <c r="E303" s="158">
        <v>4.5999999999999999E-2</v>
      </c>
      <c r="F303" s="153">
        <v>0.08</v>
      </c>
      <c r="G303" s="154">
        <v>0.4</v>
      </c>
      <c r="H303" s="163">
        <v>0.04</v>
      </c>
      <c r="I303" s="171">
        <v>8.5999999999999993E-2</v>
      </c>
      <c r="J303" s="172">
        <v>0.42999999999999994</v>
      </c>
    </row>
    <row r="304" spans="1:10" ht="19.5" thickBot="1" x14ac:dyDescent="0.35">
      <c r="A304" s="55" t="s">
        <v>284</v>
      </c>
      <c r="B304" s="130">
        <v>0</v>
      </c>
      <c r="C304" s="267">
        <v>8.6E-3</v>
      </c>
      <c r="D304" s="268">
        <v>4.2999999999999997E-2</v>
      </c>
      <c r="E304" s="269">
        <v>0.02</v>
      </c>
      <c r="F304" s="202">
        <v>2.5999999999999999E-2</v>
      </c>
      <c r="G304" s="270">
        <v>0.13</v>
      </c>
      <c r="H304" s="271">
        <v>6.0000000000000001E-3</v>
      </c>
      <c r="I304" s="272">
        <v>0.14299999999999999</v>
      </c>
      <c r="J304" s="172">
        <v>0.71499999999999997</v>
      </c>
    </row>
    <row r="305" spans="1:10" ht="19.5" thickBot="1" x14ac:dyDescent="0.35">
      <c r="A305" s="55" t="s">
        <v>245</v>
      </c>
      <c r="B305" s="130">
        <v>4.5999999999999999E-2</v>
      </c>
      <c r="C305" s="140">
        <v>7.0999999999999994E-2</v>
      </c>
      <c r="D305" s="141">
        <v>0.36</v>
      </c>
      <c r="E305" s="103">
        <v>6.0000000000000001E-3</v>
      </c>
      <c r="F305" s="149">
        <v>9.4E-2</v>
      </c>
      <c r="G305" s="150">
        <v>0.47</v>
      </c>
      <c r="H305" s="131">
        <v>0.02</v>
      </c>
      <c r="I305" s="173">
        <v>0.16</v>
      </c>
      <c r="J305" s="172">
        <v>0.8</v>
      </c>
    </row>
    <row r="306" spans="1:10" ht="19.5" thickBot="1" x14ac:dyDescent="0.35">
      <c r="A306" s="60" t="s">
        <v>47</v>
      </c>
      <c r="B306" s="130">
        <v>0</v>
      </c>
      <c r="C306" s="140">
        <v>1.0999999999999999E-2</v>
      </c>
      <c r="D306" s="141">
        <v>5.4999999999999993E-2</v>
      </c>
      <c r="E306" s="103">
        <v>6.0000000000000001E-3</v>
      </c>
      <c r="F306" s="149">
        <v>9.0999999999999998E-2</v>
      </c>
      <c r="G306" s="150">
        <v>0.45499999999999996</v>
      </c>
      <c r="H306" s="131">
        <v>1.0999999999999999E-2</v>
      </c>
      <c r="I306" s="173">
        <v>0.19700000000000001</v>
      </c>
      <c r="J306" s="172">
        <v>0.9850000000000001</v>
      </c>
    </row>
    <row r="307" spans="1:10" ht="19.5" thickBot="1" x14ac:dyDescent="0.35">
      <c r="A307" s="221" t="s">
        <v>259</v>
      </c>
      <c r="B307" s="186">
        <v>0</v>
      </c>
      <c r="C307" s="140">
        <v>2.86E-2</v>
      </c>
      <c r="D307" s="141">
        <v>0.17100000000000001</v>
      </c>
      <c r="E307" s="103">
        <v>0.02</v>
      </c>
      <c r="F307" s="149">
        <v>0.111</v>
      </c>
      <c r="G307" s="212">
        <v>0.55500000000000005</v>
      </c>
      <c r="H307" s="131">
        <v>4.2999999999999997E-2</v>
      </c>
      <c r="I307" s="173">
        <v>0.21099999999999999</v>
      </c>
      <c r="J307" s="220">
        <v>1.0549999999999999</v>
      </c>
    </row>
    <row r="308" spans="1:10" ht="19.5" thickBot="1" x14ac:dyDescent="0.35">
      <c r="A308" s="60" t="s">
        <v>96</v>
      </c>
      <c r="B308" s="186">
        <v>5.2999999999999999E-2</v>
      </c>
      <c r="C308" s="140">
        <v>9.5000000000000001E-2</v>
      </c>
      <c r="D308" s="141">
        <v>0.47499999999999998</v>
      </c>
      <c r="E308" s="103">
        <v>5.5E-2</v>
      </c>
      <c r="F308" s="149">
        <v>0.14099999999999999</v>
      </c>
      <c r="G308" s="212">
        <v>0.70499999999999996</v>
      </c>
      <c r="H308" s="131">
        <v>5.8000000000000003E-2</v>
      </c>
      <c r="I308" s="106">
        <v>0.22</v>
      </c>
      <c r="J308" s="185">
        <v>1.1000000000000001</v>
      </c>
    </row>
    <row r="309" spans="1:10" ht="19.5" thickBot="1" x14ac:dyDescent="0.35">
      <c r="A309" s="60" t="s">
        <v>255</v>
      </c>
      <c r="B309" s="131">
        <v>0.02</v>
      </c>
      <c r="C309" s="184">
        <v>5.7000000000000002E-2</v>
      </c>
      <c r="D309" s="141">
        <v>0.28499999999999998</v>
      </c>
      <c r="E309" s="103">
        <v>1.7000000000000001E-2</v>
      </c>
      <c r="F309" s="149">
        <v>0.16</v>
      </c>
      <c r="G309" s="151">
        <v>0.8</v>
      </c>
      <c r="H309" s="131">
        <v>6.9000000000000006E-2</v>
      </c>
      <c r="I309" s="173">
        <v>0.23400000000000001</v>
      </c>
      <c r="J309" s="172">
        <v>1.1700000000000002</v>
      </c>
    </row>
    <row r="310" spans="1:10" ht="19.5" thickBot="1" x14ac:dyDescent="0.35">
      <c r="A310" s="60" t="s">
        <v>79</v>
      </c>
      <c r="B310" s="131">
        <v>3.0000000000000001E-3</v>
      </c>
      <c r="C310" s="140">
        <v>5.7000000000000002E-2</v>
      </c>
      <c r="D310" s="141">
        <v>0</v>
      </c>
      <c r="E310" s="103">
        <v>8.9999999999999993E-3</v>
      </c>
      <c r="F310" s="149">
        <v>0.183</v>
      </c>
      <c r="G310" s="151">
        <v>0.91500000000000004</v>
      </c>
      <c r="H310" s="131">
        <v>0.02</v>
      </c>
      <c r="I310" s="173">
        <v>0.28000000000000003</v>
      </c>
      <c r="J310" s="172">
        <v>1.4000000000000001</v>
      </c>
    </row>
    <row r="311" spans="1:10" ht="19.5" thickBot="1" x14ac:dyDescent="0.35">
      <c r="A311" s="55" t="s">
        <v>92</v>
      </c>
      <c r="B311" s="130">
        <v>0</v>
      </c>
      <c r="C311" s="140">
        <v>0</v>
      </c>
      <c r="D311" s="141">
        <v>0</v>
      </c>
      <c r="E311" s="103">
        <v>0</v>
      </c>
      <c r="F311" s="149">
        <v>0.23100000000000001</v>
      </c>
      <c r="G311" s="150">
        <v>1.155</v>
      </c>
      <c r="H311" s="131">
        <v>5.0999999999999997E-2</v>
      </c>
      <c r="I311" s="173">
        <v>0.32</v>
      </c>
      <c r="J311" s="172">
        <v>1.6</v>
      </c>
    </row>
    <row r="312" spans="1:10" ht="19.5" thickBot="1" x14ac:dyDescent="0.35">
      <c r="A312" s="57" t="s">
        <v>59</v>
      </c>
      <c r="B312" s="130">
        <v>2.3E-2</v>
      </c>
      <c r="C312" s="140">
        <v>2.3E-2</v>
      </c>
      <c r="D312" s="141">
        <v>0.11499999999999999</v>
      </c>
      <c r="E312" s="103">
        <v>0</v>
      </c>
      <c r="F312" s="149">
        <v>0.32</v>
      </c>
      <c r="G312" s="150">
        <v>1.6</v>
      </c>
      <c r="H312" s="131">
        <v>0.114</v>
      </c>
      <c r="I312" s="173">
        <v>0.32</v>
      </c>
      <c r="J312" s="172">
        <v>1.6</v>
      </c>
    </row>
    <row r="313" spans="1:10" ht="19.5" thickBot="1" x14ac:dyDescent="0.35">
      <c r="A313" s="57" t="s">
        <v>10</v>
      </c>
      <c r="B313" s="130">
        <v>0.14000000000000001</v>
      </c>
      <c r="C313" s="140">
        <v>0.1</v>
      </c>
      <c r="D313" s="141">
        <v>0.5</v>
      </c>
      <c r="E313" s="103">
        <v>0.12</v>
      </c>
      <c r="F313" s="149">
        <v>0.31</v>
      </c>
      <c r="G313" s="150">
        <v>1.55</v>
      </c>
      <c r="H313" s="131">
        <v>0.18</v>
      </c>
      <c r="I313" s="173">
        <v>0.32</v>
      </c>
      <c r="J313" s="172">
        <v>1.6</v>
      </c>
    </row>
    <row r="314" spans="1:10" ht="19.5" thickBot="1" x14ac:dyDescent="0.35">
      <c r="A314" s="57" t="s">
        <v>288</v>
      </c>
      <c r="B314" s="130">
        <v>0</v>
      </c>
      <c r="C314" s="140">
        <v>2.9000000000000001E-2</v>
      </c>
      <c r="D314" s="141">
        <v>0.14500000000000002</v>
      </c>
      <c r="E314" s="103">
        <v>2.9000000000000001E-2</v>
      </c>
      <c r="F314" s="149">
        <v>0.14599999999999999</v>
      </c>
      <c r="G314" s="150">
        <v>0.73</v>
      </c>
      <c r="H314" s="131">
        <v>4.9000000000000002E-2</v>
      </c>
      <c r="I314" s="173">
        <v>0.34</v>
      </c>
      <c r="J314" s="172">
        <v>1.7</v>
      </c>
    </row>
    <row r="315" spans="1:10" ht="19.5" thickBot="1" x14ac:dyDescent="0.35">
      <c r="A315" s="55" t="s">
        <v>78</v>
      </c>
      <c r="B315" s="130">
        <v>0</v>
      </c>
      <c r="C315" s="140">
        <v>1.4E-2</v>
      </c>
      <c r="D315" s="141">
        <v>7.0000000000000007E-2</v>
      </c>
      <c r="E315" s="103">
        <v>8.9999999999999993E-3</v>
      </c>
      <c r="F315" s="149">
        <v>4.5999999999999999E-2</v>
      </c>
      <c r="G315" s="150">
        <v>0.22999999999999998</v>
      </c>
      <c r="H315" s="131">
        <v>0.02</v>
      </c>
      <c r="I315" s="173">
        <v>0.35699999999999998</v>
      </c>
      <c r="J315" s="172">
        <v>1.7849999999999999</v>
      </c>
    </row>
    <row r="316" spans="1:10" ht="18.75" x14ac:dyDescent="0.3">
      <c r="A316" s="55" t="s">
        <v>330</v>
      </c>
      <c r="B316" s="130">
        <v>8.6E-3</v>
      </c>
      <c r="C316" s="140">
        <v>5.7000000000000002E-3</v>
      </c>
      <c r="D316" s="141">
        <v>2.8500000000000001E-2</v>
      </c>
      <c r="E316" s="103">
        <v>0.03</v>
      </c>
      <c r="F316" s="149">
        <v>0.28399999999999997</v>
      </c>
      <c r="G316" s="150">
        <v>1.42</v>
      </c>
      <c r="H316" s="131">
        <v>0.2</v>
      </c>
      <c r="I316" s="173">
        <v>0.36299999999999999</v>
      </c>
      <c r="J316" s="172">
        <v>1.8149999999999999</v>
      </c>
    </row>
    <row r="317" spans="1:10" ht="18.75" x14ac:dyDescent="0.3">
      <c r="A317" s="75" t="s">
        <v>54</v>
      </c>
      <c r="B317" s="130">
        <v>0.14599999999999999</v>
      </c>
      <c r="C317" s="140">
        <v>5.7000000000000002E-2</v>
      </c>
      <c r="D317" s="141">
        <v>0.28500000000000003</v>
      </c>
      <c r="E317" s="103">
        <v>5.0999999999999997E-2</v>
      </c>
      <c r="F317" s="149">
        <v>0.32600000000000001</v>
      </c>
      <c r="G317" s="150">
        <v>1.6300000000000001</v>
      </c>
      <c r="H317" s="131">
        <v>0.26600000000000001</v>
      </c>
      <c r="I317" s="173">
        <v>0.36499999999999999</v>
      </c>
      <c r="J317" s="173">
        <v>1.825</v>
      </c>
    </row>
    <row r="318" spans="1:10" ht="18.75" x14ac:dyDescent="0.3">
      <c r="A318" s="57" t="s">
        <v>41</v>
      </c>
      <c r="B318" s="130">
        <v>2.3E-2</v>
      </c>
      <c r="C318" s="140">
        <v>3.4000000000000002E-2</v>
      </c>
      <c r="D318" s="141">
        <v>0.17</v>
      </c>
      <c r="E318" s="103">
        <v>6.0000000000000001E-3</v>
      </c>
      <c r="F318" s="149">
        <v>0.32300000000000001</v>
      </c>
      <c r="G318" s="150">
        <v>1.615</v>
      </c>
      <c r="H318" s="131">
        <v>0.17</v>
      </c>
      <c r="I318" s="173">
        <v>0.36599999999999999</v>
      </c>
      <c r="J318" s="174">
        <v>1.83</v>
      </c>
    </row>
    <row r="319" spans="1:10" ht="18.75" x14ac:dyDescent="0.3">
      <c r="A319" s="57" t="s">
        <v>97</v>
      </c>
      <c r="B319" s="130">
        <v>0.123</v>
      </c>
      <c r="C319" s="140">
        <v>0.16</v>
      </c>
      <c r="D319" s="141">
        <v>0.8</v>
      </c>
      <c r="E319" s="103">
        <v>0.16600000000000001</v>
      </c>
      <c r="F319" s="149">
        <v>0.41099999999999998</v>
      </c>
      <c r="G319" s="150">
        <v>2.0549999999999997</v>
      </c>
      <c r="H319" s="131">
        <v>0.23699999999999999</v>
      </c>
      <c r="I319" s="106">
        <v>0.374</v>
      </c>
      <c r="J319" s="106">
        <v>1.87</v>
      </c>
    </row>
    <row r="320" spans="1:10" ht="18.75" x14ac:dyDescent="0.3">
      <c r="A320" s="75" t="s">
        <v>13</v>
      </c>
      <c r="B320" s="130">
        <v>5.3999999999999999E-2</v>
      </c>
      <c r="C320" s="140">
        <v>0.02</v>
      </c>
      <c r="D320" s="141">
        <v>0.1</v>
      </c>
      <c r="E320" s="103">
        <v>2.3E-2</v>
      </c>
      <c r="F320" s="149">
        <v>0.38300000000000001</v>
      </c>
      <c r="G320" s="150">
        <v>1.915</v>
      </c>
      <c r="H320" s="131">
        <v>0.3</v>
      </c>
      <c r="I320" s="106">
        <v>0.39</v>
      </c>
      <c r="J320" s="174">
        <v>1.9500000000000002</v>
      </c>
    </row>
    <row r="321" spans="1:10" ht="18.75" x14ac:dyDescent="0.3">
      <c r="A321" s="76" t="s">
        <v>129</v>
      </c>
      <c r="B321" s="130">
        <v>6.0000000000000001E-3</v>
      </c>
      <c r="C321" s="140">
        <v>2.3E-2</v>
      </c>
      <c r="D321" s="141">
        <v>0.11499999999999999</v>
      </c>
      <c r="E321" s="103">
        <v>3.0000000000000001E-3</v>
      </c>
      <c r="F321" s="149">
        <v>0.317</v>
      </c>
      <c r="G321" s="150">
        <v>1.585</v>
      </c>
      <c r="H321" s="134">
        <v>3.0000000000000001E-3</v>
      </c>
      <c r="I321" s="106">
        <v>0.4</v>
      </c>
      <c r="J321" s="108">
        <v>2</v>
      </c>
    </row>
    <row r="322" spans="1:10" ht="18.75" x14ac:dyDescent="0.3">
      <c r="A322" s="76" t="s">
        <v>124</v>
      </c>
      <c r="B322" s="130">
        <v>8.9999999999999993E-3</v>
      </c>
      <c r="C322" s="140">
        <v>1.0999999999999999E-2</v>
      </c>
      <c r="D322" s="141">
        <v>5.4999999999999993E-2</v>
      </c>
      <c r="E322" s="103">
        <v>8.9999999999999993E-3</v>
      </c>
      <c r="F322" s="149">
        <v>0.36899999999999999</v>
      </c>
      <c r="G322" s="150">
        <v>1.845</v>
      </c>
      <c r="H322" s="131">
        <v>5.7000000000000002E-2</v>
      </c>
      <c r="I322" s="173">
        <v>0.41699999999999998</v>
      </c>
      <c r="J322" s="174">
        <v>2.085</v>
      </c>
    </row>
    <row r="323" spans="1:10" ht="18.75" x14ac:dyDescent="0.3">
      <c r="A323" s="76" t="s">
        <v>121</v>
      </c>
      <c r="B323" s="130">
        <v>0</v>
      </c>
      <c r="C323" s="140">
        <v>5.7000000000000002E-2</v>
      </c>
      <c r="D323" s="141">
        <v>0.28500000000000003</v>
      </c>
      <c r="E323" s="103">
        <v>3.0000000000000001E-3</v>
      </c>
      <c r="F323" s="149">
        <v>0.34</v>
      </c>
      <c r="G323" s="150">
        <v>1.7000000000000002</v>
      </c>
      <c r="H323" s="134">
        <v>3.0000000000000001E-3</v>
      </c>
      <c r="I323" s="106">
        <v>0.42</v>
      </c>
      <c r="J323" s="108">
        <v>2.1</v>
      </c>
    </row>
    <row r="324" spans="1:10" ht="18.75" x14ac:dyDescent="0.3">
      <c r="A324" s="61" t="s">
        <v>44</v>
      </c>
      <c r="B324" s="130">
        <v>0.22</v>
      </c>
      <c r="C324" s="140">
        <v>0.183</v>
      </c>
      <c r="D324" s="141">
        <v>0.91500000000000004</v>
      </c>
      <c r="E324" s="103">
        <v>0.189</v>
      </c>
      <c r="F324" s="149">
        <v>0.42</v>
      </c>
      <c r="G324" s="150">
        <v>2.1</v>
      </c>
      <c r="H324" s="134">
        <v>0.25900000000000001</v>
      </c>
      <c r="I324" s="106">
        <v>0.42699999999999999</v>
      </c>
      <c r="J324" s="108">
        <v>2.1349999999999998</v>
      </c>
    </row>
    <row r="325" spans="1:10" ht="18.75" x14ac:dyDescent="0.3">
      <c r="A325" s="56" t="s">
        <v>11</v>
      </c>
      <c r="B325" s="130">
        <v>0.126</v>
      </c>
      <c r="C325" s="140">
        <v>0.27400000000000002</v>
      </c>
      <c r="D325" s="141">
        <v>1.37</v>
      </c>
      <c r="E325" s="103">
        <v>0.14299999999999999</v>
      </c>
      <c r="F325" s="149">
        <v>0.27400000000000002</v>
      </c>
      <c r="G325" s="150">
        <v>1.37</v>
      </c>
      <c r="H325" s="131">
        <v>0.72499999999999998</v>
      </c>
      <c r="I325" s="106">
        <v>0.42899999999999999</v>
      </c>
      <c r="J325" s="108">
        <v>2.145</v>
      </c>
    </row>
    <row r="326" spans="1:10" ht="18.75" x14ac:dyDescent="0.3">
      <c r="A326" s="396" t="s">
        <v>329</v>
      </c>
      <c r="B326" s="130">
        <v>3.6999999999999998E-2</v>
      </c>
      <c r="C326" s="140">
        <v>4.2999999999999997E-2</v>
      </c>
      <c r="D326" s="141">
        <f>C326*5</f>
        <v>0.21499999999999997</v>
      </c>
      <c r="E326" s="103">
        <v>2.9000000000000001E-2</v>
      </c>
      <c r="F326" s="149">
        <v>0.20899999999999999</v>
      </c>
      <c r="G326" s="150">
        <v>1.0449999999999999</v>
      </c>
      <c r="H326" s="131">
        <v>0.114</v>
      </c>
      <c r="I326" s="173">
        <v>0.434</v>
      </c>
      <c r="J326" s="174">
        <v>2.17</v>
      </c>
    </row>
    <row r="327" spans="1:10" ht="18.75" x14ac:dyDescent="0.3">
      <c r="A327" s="61" t="s">
        <v>4</v>
      </c>
      <c r="B327" s="132">
        <v>0.191</v>
      </c>
      <c r="C327" s="142">
        <v>0.17399999999999999</v>
      </c>
      <c r="D327" s="141">
        <v>0.86999999999999988</v>
      </c>
      <c r="E327" s="103">
        <v>0.02</v>
      </c>
      <c r="F327" s="149">
        <v>0.45100000000000001</v>
      </c>
      <c r="G327" s="150">
        <v>2.2549999999999999</v>
      </c>
      <c r="H327" s="131">
        <v>0.34300000000000003</v>
      </c>
      <c r="I327" s="106">
        <v>0.45800000000000002</v>
      </c>
      <c r="J327" s="108">
        <v>2.29</v>
      </c>
    </row>
    <row r="328" spans="1:10" ht="18.75" x14ac:dyDescent="0.3">
      <c r="A328" s="59" t="s">
        <v>332</v>
      </c>
      <c r="B328" s="130">
        <v>0.13100000000000001</v>
      </c>
      <c r="C328" s="140">
        <v>0.251</v>
      </c>
      <c r="D328" s="141">
        <v>1.2549999999999999</v>
      </c>
      <c r="E328" s="103">
        <v>0.254</v>
      </c>
      <c r="F328" s="149">
        <v>0.39700000000000002</v>
      </c>
      <c r="G328" s="150">
        <v>1.9850000000000001</v>
      </c>
      <c r="H328" s="134">
        <v>0.23600000000000002</v>
      </c>
      <c r="I328" s="106">
        <v>0.47400000000000003</v>
      </c>
      <c r="J328" s="108">
        <v>2.37</v>
      </c>
    </row>
    <row r="329" spans="1:10" ht="18.75" x14ac:dyDescent="0.3">
      <c r="A329" s="57" t="s">
        <v>2</v>
      </c>
      <c r="B329" s="132">
        <v>0.191</v>
      </c>
      <c r="C329" s="142">
        <v>0.22</v>
      </c>
      <c r="D329" s="141">
        <v>1.1000000000000001</v>
      </c>
      <c r="E329" s="103">
        <v>0.18</v>
      </c>
      <c r="F329" s="149">
        <v>0.48899999999999999</v>
      </c>
      <c r="G329" s="150">
        <v>2.4449999999999998</v>
      </c>
      <c r="H329" s="134">
        <v>0.32800000000000001</v>
      </c>
      <c r="I329" s="106">
        <v>0.496</v>
      </c>
      <c r="J329" s="108">
        <v>2.48</v>
      </c>
    </row>
    <row r="330" spans="1:10" ht="18.75" x14ac:dyDescent="0.3">
      <c r="A330" s="60" t="s">
        <v>257</v>
      </c>
      <c r="B330" s="130">
        <v>6.9000000000000006E-2</v>
      </c>
      <c r="C330" s="140">
        <v>5.3999999999999999E-2</v>
      </c>
      <c r="D330" s="141">
        <v>0.27</v>
      </c>
      <c r="E330" s="103">
        <v>1.7000000000000001E-2</v>
      </c>
      <c r="F330" s="149">
        <v>0.3</v>
      </c>
      <c r="G330" s="150">
        <v>1.5</v>
      </c>
      <c r="H330" s="131">
        <v>6.3E-2</v>
      </c>
      <c r="I330" s="173">
        <v>0.51700000000000002</v>
      </c>
      <c r="J330" s="174">
        <v>2.59</v>
      </c>
    </row>
    <row r="331" spans="1:10" ht="18.75" x14ac:dyDescent="0.3">
      <c r="A331" s="59" t="s">
        <v>34</v>
      </c>
      <c r="B331" s="130">
        <v>0</v>
      </c>
      <c r="C331" s="140">
        <v>0.186</v>
      </c>
      <c r="D331" s="141">
        <v>0.92999999999999994</v>
      </c>
      <c r="E331" s="103">
        <v>0.24299999999999999</v>
      </c>
      <c r="F331" s="149">
        <v>0.27400000000000002</v>
      </c>
      <c r="G331" s="150">
        <v>1.37</v>
      </c>
      <c r="H331" s="131">
        <v>0.217</v>
      </c>
      <c r="I331" s="173">
        <v>0.55300000000000005</v>
      </c>
      <c r="J331" s="174">
        <v>2.7650000000000001</v>
      </c>
    </row>
    <row r="332" spans="1:10" ht="18.75" x14ac:dyDescent="0.3">
      <c r="A332" s="57" t="s">
        <v>331</v>
      </c>
      <c r="B332" s="132">
        <v>0.17699999999999999</v>
      </c>
      <c r="C332" s="142">
        <v>0.27100000000000002</v>
      </c>
      <c r="D332" s="141">
        <v>1.355</v>
      </c>
      <c r="E332" s="103">
        <v>0.16300000000000001</v>
      </c>
      <c r="F332" s="149">
        <v>0.51</v>
      </c>
      <c r="G332" s="150">
        <v>2.5499999999999998</v>
      </c>
      <c r="H332" s="134">
        <v>0.34599999999999997</v>
      </c>
      <c r="I332" s="106">
        <v>0.57999999999999996</v>
      </c>
      <c r="J332" s="108">
        <v>2.9</v>
      </c>
    </row>
    <row r="333" spans="1:10" ht="18.75" x14ac:dyDescent="0.3">
      <c r="A333" s="61" t="s">
        <v>128</v>
      </c>
      <c r="B333" s="130">
        <v>5.0999999999999997E-2</v>
      </c>
      <c r="C333" s="140">
        <v>4.5999999999999999E-2</v>
      </c>
      <c r="D333" s="141">
        <v>0.22999999999999998</v>
      </c>
      <c r="E333" s="103">
        <v>3.0000000000000001E-3</v>
      </c>
      <c r="F333" s="149">
        <v>0.59099999999999997</v>
      </c>
      <c r="G333" s="150">
        <v>2.9550000000000001</v>
      </c>
      <c r="H333" s="134">
        <v>0.43</v>
      </c>
      <c r="I333" s="106">
        <v>0.59799999999999998</v>
      </c>
      <c r="J333" s="108">
        <v>2.9899999999999998</v>
      </c>
    </row>
    <row r="334" spans="1:10" ht="18.75" x14ac:dyDescent="0.3">
      <c r="A334" s="56" t="s">
        <v>45</v>
      </c>
      <c r="B334" s="186">
        <v>2.3E-2</v>
      </c>
      <c r="C334" s="140">
        <v>0.111</v>
      </c>
      <c r="D334" s="141">
        <v>0.55500000000000005</v>
      </c>
      <c r="E334" s="103">
        <v>0.17</v>
      </c>
      <c r="F334" s="149">
        <v>0.42599999999999999</v>
      </c>
      <c r="G334" s="212">
        <v>2.13</v>
      </c>
      <c r="H334" s="131">
        <v>0.24299999999999999</v>
      </c>
      <c r="I334" s="106">
        <v>0.63900000000000001</v>
      </c>
      <c r="J334" s="108">
        <v>3.1950000000000003</v>
      </c>
    </row>
    <row r="335" spans="1:10" ht="18.75" x14ac:dyDescent="0.3">
      <c r="A335" s="57" t="s">
        <v>76</v>
      </c>
      <c r="B335" s="131">
        <v>0.35699999999999998</v>
      </c>
      <c r="C335" s="140">
        <v>0.33600000000000002</v>
      </c>
      <c r="D335" s="141">
        <v>1.6800000000000002</v>
      </c>
      <c r="E335" s="103">
        <v>0.28599999999999998</v>
      </c>
      <c r="F335" s="106">
        <v>0.59699999999999998</v>
      </c>
      <c r="G335" s="146">
        <v>2.9849999999999999</v>
      </c>
      <c r="H335" s="134">
        <v>0.46200000000000002</v>
      </c>
      <c r="I335" s="106">
        <v>0.64700000000000002</v>
      </c>
      <c r="J335" s="108">
        <v>3.2350000000000003</v>
      </c>
    </row>
    <row r="336" spans="1:10" ht="18.75" x14ac:dyDescent="0.3">
      <c r="A336" s="59" t="s">
        <v>50</v>
      </c>
      <c r="B336" s="130">
        <v>5.0999999999999997E-2</v>
      </c>
      <c r="C336" s="140">
        <v>0.28599999999999998</v>
      </c>
      <c r="D336" s="141">
        <v>1.43</v>
      </c>
      <c r="E336" s="103">
        <v>0.151</v>
      </c>
      <c r="F336" s="149">
        <v>0.437</v>
      </c>
      <c r="G336" s="150">
        <v>2.1850000000000001</v>
      </c>
      <c r="H336" s="134">
        <v>0.151</v>
      </c>
      <c r="I336" s="106">
        <v>0.65600000000000003</v>
      </c>
      <c r="J336" s="108">
        <v>3.2800000000000002</v>
      </c>
    </row>
    <row r="337" spans="1:10" ht="18.75" x14ac:dyDescent="0.3">
      <c r="A337" s="57" t="s">
        <v>72</v>
      </c>
      <c r="B337" s="130">
        <v>2.9000000000000001E-2</v>
      </c>
      <c r="C337" s="140">
        <v>4.5999999999999999E-2</v>
      </c>
      <c r="D337" s="141">
        <v>0.22999999999999998</v>
      </c>
      <c r="E337" s="103">
        <v>0</v>
      </c>
      <c r="F337" s="149">
        <v>0.36899999999999999</v>
      </c>
      <c r="G337" s="150">
        <v>1.845</v>
      </c>
      <c r="H337" s="131">
        <v>0.29399999999999998</v>
      </c>
      <c r="I337" s="173">
        <v>0.66</v>
      </c>
      <c r="J337" s="174">
        <v>3.3000000000000003</v>
      </c>
    </row>
    <row r="338" spans="1:10" ht="18.75" x14ac:dyDescent="0.3">
      <c r="A338" s="59" t="s">
        <v>66</v>
      </c>
      <c r="B338" s="130">
        <v>0.111</v>
      </c>
      <c r="C338" s="140">
        <v>0.32300000000000001</v>
      </c>
      <c r="D338" s="141">
        <v>1.615</v>
      </c>
      <c r="E338" s="103">
        <v>0.223</v>
      </c>
      <c r="F338" s="149">
        <v>0.47399999999999998</v>
      </c>
      <c r="G338" s="150">
        <v>2.37</v>
      </c>
      <c r="H338" s="134">
        <v>0.223</v>
      </c>
      <c r="I338" s="106">
        <v>0.71099999999999997</v>
      </c>
      <c r="J338" s="108">
        <v>3.5549999999999997</v>
      </c>
    </row>
    <row r="339" spans="1:10" ht="18.75" x14ac:dyDescent="0.3">
      <c r="A339" s="56" t="s">
        <v>287</v>
      </c>
      <c r="B339" s="130">
        <v>0.02</v>
      </c>
      <c r="C339" s="140">
        <v>0.14299999999999999</v>
      </c>
      <c r="D339" s="141">
        <v>0.71499999999999997</v>
      </c>
      <c r="E339" s="103">
        <v>0.16600000000000001</v>
      </c>
      <c r="F339" s="149">
        <v>0.52</v>
      </c>
      <c r="G339" s="150">
        <v>2.6</v>
      </c>
      <c r="H339" s="131">
        <v>0.21</v>
      </c>
      <c r="I339" s="106">
        <v>0.78</v>
      </c>
      <c r="J339" s="108">
        <v>3.9</v>
      </c>
    </row>
    <row r="340" spans="1:10" ht="18.75" x14ac:dyDescent="0.3">
      <c r="A340" s="60" t="s">
        <v>40</v>
      </c>
      <c r="B340" s="132">
        <v>0</v>
      </c>
      <c r="C340" s="142">
        <v>0.12</v>
      </c>
      <c r="D340" s="141">
        <v>0.6</v>
      </c>
      <c r="E340" s="103">
        <v>0</v>
      </c>
      <c r="F340" s="149">
        <v>0.08</v>
      </c>
      <c r="G340" s="150">
        <v>0.4</v>
      </c>
      <c r="H340" s="131">
        <v>0</v>
      </c>
      <c r="I340" s="173">
        <v>0.78</v>
      </c>
      <c r="J340" s="174">
        <v>3.9000000000000004</v>
      </c>
    </row>
    <row r="341" spans="1:10" ht="18.75" x14ac:dyDescent="0.3">
      <c r="A341" s="62" t="s">
        <v>55</v>
      </c>
      <c r="B341" s="130">
        <v>0.16900000000000001</v>
      </c>
      <c r="C341" s="140">
        <v>0.52900000000000003</v>
      </c>
      <c r="D341" s="141">
        <v>2.645</v>
      </c>
      <c r="E341" s="103">
        <v>0.54</v>
      </c>
      <c r="F341" s="106">
        <v>0.79</v>
      </c>
      <c r="G341" s="108">
        <v>3.95</v>
      </c>
      <c r="H341" s="134">
        <v>0.54</v>
      </c>
      <c r="I341" s="106">
        <v>0.81</v>
      </c>
      <c r="J341" s="108">
        <v>4.0500000000000007</v>
      </c>
    </row>
    <row r="342" spans="1:10" ht="18.75" x14ac:dyDescent="0.3">
      <c r="A342" s="195" t="s">
        <v>80</v>
      </c>
      <c r="B342" s="130">
        <v>0.14899999999999999</v>
      </c>
      <c r="C342" s="140">
        <v>0.35099999999999998</v>
      </c>
      <c r="D342" s="141">
        <v>1.7549999999999999</v>
      </c>
      <c r="E342" s="103">
        <v>0.26900000000000002</v>
      </c>
      <c r="F342" s="149">
        <v>0.54300000000000004</v>
      </c>
      <c r="G342" s="149">
        <v>2.7150000000000003</v>
      </c>
      <c r="H342" s="134">
        <v>0.443</v>
      </c>
      <c r="I342" s="106">
        <v>0.81499999999999995</v>
      </c>
      <c r="J342" s="108">
        <v>4.0749999999999993</v>
      </c>
    </row>
    <row r="343" spans="1:10" ht="18.75" x14ac:dyDescent="0.3">
      <c r="A343" s="56" t="s">
        <v>251</v>
      </c>
      <c r="B343" s="130">
        <v>0.13400000000000001</v>
      </c>
      <c r="C343" s="140">
        <v>0.45100000000000001</v>
      </c>
      <c r="D343" s="141">
        <v>2.2549999999999999</v>
      </c>
      <c r="E343" s="103">
        <v>0.51100000000000001</v>
      </c>
      <c r="F343" s="149">
        <v>0.56299999999999994</v>
      </c>
      <c r="G343" s="150">
        <v>2.8149999999999999</v>
      </c>
      <c r="H343" s="134">
        <v>0.51</v>
      </c>
      <c r="I343" s="106">
        <v>0.84</v>
      </c>
      <c r="J343" s="108">
        <v>4.2</v>
      </c>
    </row>
    <row r="344" spans="1:10" ht="18.75" x14ac:dyDescent="0.3">
      <c r="A344" s="62" t="s">
        <v>5</v>
      </c>
      <c r="B344" s="132">
        <v>0.223</v>
      </c>
      <c r="C344" s="142">
        <v>0.309</v>
      </c>
      <c r="D344" s="141">
        <v>1.5449999999999999</v>
      </c>
      <c r="E344" s="103">
        <v>0.45100000000000001</v>
      </c>
      <c r="F344" s="106">
        <v>0.56999999999999995</v>
      </c>
      <c r="G344" s="108">
        <v>2.8499999999999996</v>
      </c>
      <c r="H344" s="134">
        <v>0.45100000000000001</v>
      </c>
      <c r="I344" s="106">
        <v>0.85499999999999998</v>
      </c>
      <c r="J344" s="108">
        <v>4.2750000000000004</v>
      </c>
    </row>
    <row r="345" spans="1:10" ht="18.75" x14ac:dyDescent="0.3">
      <c r="A345" s="62" t="s">
        <v>3</v>
      </c>
      <c r="B345" s="132">
        <v>0.22900000000000001</v>
      </c>
      <c r="C345" s="142">
        <v>0.33700000000000002</v>
      </c>
      <c r="D345" s="141">
        <v>1.6850000000000001</v>
      </c>
      <c r="E345" s="103">
        <v>1.0429999999999999</v>
      </c>
      <c r="F345" s="106">
        <v>0.59799999999999998</v>
      </c>
      <c r="G345" s="108">
        <v>2.9899999999999998</v>
      </c>
      <c r="H345" s="134">
        <v>1.0429999999999999</v>
      </c>
      <c r="I345" s="106">
        <v>0.89700000000000002</v>
      </c>
      <c r="J345" s="108">
        <v>4.4850000000000003</v>
      </c>
    </row>
    <row r="346" spans="1:10" ht="18.75" x14ac:dyDescent="0.3">
      <c r="A346" s="56" t="s">
        <v>51</v>
      </c>
      <c r="B346" s="130">
        <v>0.04</v>
      </c>
      <c r="C346" s="140">
        <v>0.183</v>
      </c>
      <c r="D346" s="141">
        <v>0.91500000000000004</v>
      </c>
      <c r="E346" s="103">
        <v>0.17399999999999999</v>
      </c>
      <c r="F346" s="149">
        <v>0.61699999999999999</v>
      </c>
      <c r="G346" s="150">
        <v>3.085</v>
      </c>
      <c r="H346" s="134">
        <v>0.17399999999999999</v>
      </c>
      <c r="I346" s="106">
        <v>0.92300000000000004</v>
      </c>
      <c r="J346" s="108">
        <v>4.6150000000000002</v>
      </c>
    </row>
    <row r="347" spans="1:10" ht="18.75" x14ac:dyDescent="0.3">
      <c r="A347" s="56" t="s">
        <v>69</v>
      </c>
      <c r="B347" s="130">
        <v>0.17699999999999999</v>
      </c>
      <c r="C347" s="140">
        <v>0.371</v>
      </c>
      <c r="D347" s="141">
        <v>1.855</v>
      </c>
      <c r="E347" s="103">
        <v>0.48299999999999998</v>
      </c>
      <c r="F347" s="106">
        <v>0.63200000000000001</v>
      </c>
      <c r="G347" s="108">
        <v>3.16</v>
      </c>
      <c r="H347" s="134">
        <v>0.48299999999999998</v>
      </c>
      <c r="I347" s="106">
        <v>0.94799999999999995</v>
      </c>
      <c r="J347" s="108">
        <v>4.74</v>
      </c>
    </row>
    <row r="348" spans="1:10" ht="18.75" x14ac:dyDescent="0.3">
      <c r="A348" s="59" t="s">
        <v>98</v>
      </c>
      <c r="B348" s="131">
        <v>9.0999999999999998E-2</v>
      </c>
      <c r="C348" s="140">
        <v>0.38300000000000001</v>
      </c>
      <c r="D348" s="141">
        <v>1.915</v>
      </c>
      <c r="E348" s="103">
        <v>0.4</v>
      </c>
      <c r="F348" s="106">
        <v>0.64400000000000002</v>
      </c>
      <c r="G348" s="108">
        <v>3.22</v>
      </c>
      <c r="H348" s="134">
        <v>0.4</v>
      </c>
      <c r="I348" s="106">
        <v>0.96599999999999997</v>
      </c>
      <c r="J348" s="108">
        <v>4.83</v>
      </c>
    </row>
    <row r="349" spans="1:10" ht="18.75" x14ac:dyDescent="0.3">
      <c r="A349" s="56" t="s">
        <v>0</v>
      </c>
      <c r="B349" s="132">
        <v>8.8999999999999996E-2</v>
      </c>
      <c r="C349" s="142">
        <v>0.28999999999999998</v>
      </c>
      <c r="D349" s="141">
        <v>1.45</v>
      </c>
      <c r="E349" s="103">
        <v>0.2</v>
      </c>
      <c r="F349" s="149">
        <v>0.65</v>
      </c>
      <c r="G349" s="150">
        <v>3.25</v>
      </c>
      <c r="H349" s="134">
        <v>0.2</v>
      </c>
      <c r="I349" s="106">
        <v>0.97499999999999998</v>
      </c>
      <c r="J349" s="108">
        <v>4.875</v>
      </c>
    </row>
    <row r="350" spans="1:10" ht="18.75" x14ac:dyDescent="0.3">
      <c r="A350" s="57" t="s">
        <v>247</v>
      </c>
      <c r="B350" s="130">
        <v>0.157</v>
      </c>
      <c r="C350" s="140">
        <v>0.126</v>
      </c>
      <c r="D350" s="141">
        <v>0.63</v>
      </c>
      <c r="E350" s="103">
        <v>4.5999999999999999E-2</v>
      </c>
      <c r="F350" s="149">
        <v>0.99399999999999999</v>
      </c>
      <c r="G350" s="150">
        <v>4.97</v>
      </c>
      <c r="H350" s="134">
        <v>0.83299999999999996</v>
      </c>
      <c r="I350" s="106">
        <v>1.01</v>
      </c>
      <c r="J350" s="108">
        <v>5.05</v>
      </c>
    </row>
    <row r="351" spans="1:10" ht="18.75" x14ac:dyDescent="0.3">
      <c r="A351" s="59" t="s">
        <v>122</v>
      </c>
      <c r="B351" s="130">
        <v>0.14899999999999999</v>
      </c>
      <c r="C351" s="140">
        <v>0.44</v>
      </c>
      <c r="D351" s="141">
        <v>2.2000000000000002</v>
      </c>
      <c r="E351" s="103">
        <v>0.309</v>
      </c>
      <c r="F351" s="106">
        <v>0.70099999999999996</v>
      </c>
      <c r="G351" s="108">
        <v>3.5049999999999999</v>
      </c>
      <c r="H351" s="134">
        <v>0.309</v>
      </c>
      <c r="I351" s="106">
        <v>1.0514999999999999</v>
      </c>
      <c r="J351" s="108">
        <v>5.2574999999999994</v>
      </c>
    </row>
    <row r="352" spans="1:10" ht="18.75" x14ac:dyDescent="0.3">
      <c r="A352" s="59" t="s">
        <v>250</v>
      </c>
      <c r="B352" s="130">
        <v>0.10299999999999999</v>
      </c>
      <c r="C352" s="140">
        <v>0.36299999999999999</v>
      </c>
      <c r="D352" s="141">
        <v>1.82</v>
      </c>
      <c r="E352" s="103">
        <v>0.41099999999999998</v>
      </c>
      <c r="F352" s="149">
        <v>0.73099999999999998</v>
      </c>
      <c r="G352" s="150">
        <v>3.66</v>
      </c>
      <c r="H352" s="134">
        <v>0.41</v>
      </c>
      <c r="I352" s="106">
        <v>1.095</v>
      </c>
      <c r="J352" s="108">
        <v>5.4749999999999996</v>
      </c>
    </row>
    <row r="353" spans="1:10" ht="18.75" x14ac:dyDescent="0.3">
      <c r="A353" s="59" t="s">
        <v>70</v>
      </c>
      <c r="B353" s="130">
        <v>0.02</v>
      </c>
      <c r="C353" s="140">
        <v>7.6999999999999999E-2</v>
      </c>
      <c r="D353" s="141">
        <v>0.38500000000000001</v>
      </c>
      <c r="E353" s="103">
        <v>0.19700000000000001</v>
      </c>
      <c r="F353" s="149">
        <v>0.73399999999999999</v>
      </c>
      <c r="G353" s="150">
        <v>3.67</v>
      </c>
      <c r="H353" s="134">
        <v>0.19700000000000001</v>
      </c>
      <c r="I353" s="106">
        <v>1.101</v>
      </c>
      <c r="J353" s="108">
        <v>5.5049999999999999</v>
      </c>
    </row>
    <row r="354" spans="1:10" ht="18.75" x14ac:dyDescent="0.3">
      <c r="A354" s="55" t="s">
        <v>35</v>
      </c>
      <c r="B354" s="130">
        <v>0.22</v>
      </c>
      <c r="C354" s="140">
        <v>0.38300000000000001</v>
      </c>
      <c r="D354" s="141">
        <v>1.915</v>
      </c>
      <c r="E354" s="103">
        <v>0.249</v>
      </c>
      <c r="F354" s="149">
        <v>1.036</v>
      </c>
      <c r="G354" s="150">
        <v>5.18</v>
      </c>
      <c r="H354" s="134">
        <v>0.249</v>
      </c>
      <c r="I354" s="106">
        <v>1.1200000000000001</v>
      </c>
      <c r="J354" s="108">
        <v>5.6000000000000005</v>
      </c>
    </row>
    <row r="355" spans="1:10" ht="18.75" x14ac:dyDescent="0.3">
      <c r="A355" s="180" t="s">
        <v>328</v>
      </c>
      <c r="B355" s="130">
        <v>0.106</v>
      </c>
      <c r="C355" s="140">
        <v>1.1259999999999999</v>
      </c>
      <c r="D355" s="141">
        <v>5.629999999999999</v>
      </c>
      <c r="E355" s="103">
        <v>0.49399999999999999</v>
      </c>
      <c r="F355" s="149">
        <v>0.81699999999999995</v>
      </c>
      <c r="G355" s="150">
        <v>4.085</v>
      </c>
      <c r="H355" s="134">
        <v>0.49399999999999999</v>
      </c>
      <c r="I355" s="106">
        <v>1.226</v>
      </c>
      <c r="J355" s="108">
        <v>6.13</v>
      </c>
    </row>
    <row r="356" spans="1:10" ht="18.75" x14ac:dyDescent="0.3">
      <c r="A356" s="59" t="s">
        <v>71</v>
      </c>
      <c r="B356" s="130">
        <v>0.106</v>
      </c>
      <c r="C356" s="140">
        <v>0.61699999999999999</v>
      </c>
      <c r="D356" s="141">
        <v>3.085</v>
      </c>
      <c r="E356" s="103">
        <v>0.52300000000000002</v>
      </c>
      <c r="F356" s="106">
        <v>0.878</v>
      </c>
      <c r="G356" s="108">
        <v>4.3899999999999997</v>
      </c>
      <c r="H356" s="134">
        <v>0.52300000000000002</v>
      </c>
      <c r="I356" s="106">
        <v>1.3169999999999999</v>
      </c>
      <c r="J356" s="108">
        <v>6.585</v>
      </c>
    </row>
    <row r="357" spans="1:10" ht="18.75" x14ac:dyDescent="0.3">
      <c r="A357" s="59" t="s">
        <v>74</v>
      </c>
      <c r="B357" s="130">
        <v>0.16</v>
      </c>
      <c r="C357" s="140">
        <v>0.68899999999999995</v>
      </c>
      <c r="D357" s="141">
        <v>3.4449999999999998</v>
      </c>
      <c r="E357" s="103">
        <v>0.217</v>
      </c>
      <c r="F357" s="106">
        <v>0.95</v>
      </c>
      <c r="G357" s="108">
        <v>4.75</v>
      </c>
      <c r="H357" s="134">
        <v>0.217</v>
      </c>
      <c r="I357" s="106">
        <v>1.425</v>
      </c>
      <c r="J357" s="108">
        <v>7.125</v>
      </c>
    </row>
    <row r="358" spans="1:10" ht="18.75" x14ac:dyDescent="0.3">
      <c r="A358" s="287" t="s">
        <v>339</v>
      </c>
      <c r="B358" s="130">
        <v>0.14899999999999999</v>
      </c>
      <c r="C358" s="140">
        <v>3.4000000000000002E-2</v>
      </c>
      <c r="D358" s="141">
        <v>0.17</v>
      </c>
      <c r="E358" s="103">
        <v>8.9999999999999993E-3</v>
      </c>
      <c r="F358" s="149">
        <v>0.16600000000000001</v>
      </c>
      <c r="G358" s="150">
        <v>0.83000000000000007</v>
      </c>
      <c r="H358" s="131">
        <v>0.126</v>
      </c>
      <c r="I358" s="173">
        <v>1.51</v>
      </c>
      <c r="J358" s="174">
        <v>7.55</v>
      </c>
    </row>
    <row r="359" spans="1:10" ht="18.75" x14ac:dyDescent="0.3">
      <c r="A359" s="59" t="s">
        <v>126</v>
      </c>
      <c r="B359" s="130">
        <v>0.111</v>
      </c>
      <c r="C359" s="140">
        <v>0.254</v>
      </c>
      <c r="D359" s="141">
        <v>1.27</v>
      </c>
      <c r="E359" s="103">
        <v>0.56299999999999994</v>
      </c>
      <c r="F359" s="149">
        <v>1.0169999999999999</v>
      </c>
      <c r="G359" s="150">
        <v>5.0849999999999991</v>
      </c>
      <c r="H359" s="134">
        <v>0.56299999999999994</v>
      </c>
      <c r="I359" s="106">
        <v>1.5254999999999999</v>
      </c>
      <c r="J359" s="108">
        <v>7.6274999999999995</v>
      </c>
    </row>
    <row r="360" spans="1:10" ht="18.75" x14ac:dyDescent="0.3">
      <c r="A360" s="59" t="s">
        <v>52</v>
      </c>
      <c r="B360" s="130">
        <v>8.8999999999999996E-2</v>
      </c>
      <c r="C360" s="140">
        <v>0.78</v>
      </c>
      <c r="D360" s="141">
        <v>3.9000000000000004</v>
      </c>
      <c r="E360" s="146">
        <v>0.63700000000000001</v>
      </c>
      <c r="F360" s="106">
        <v>1.0409999999999999</v>
      </c>
      <c r="G360" s="108">
        <v>5.2050000000000001</v>
      </c>
      <c r="H360" s="134">
        <v>0.63700000000000001</v>
      </c>
      <c r="I360" s="106">
        <v>1.5615000000000001</v>
      </c>
      <c r="J360" s="108">
        <v>7.807500000000001</v>
      </c>
    </row>
    <row r="361" spans="1:10" ht="18.75" x14ac:dyDescent="0.3">
      <c r="A361" s="62" t="s">
        <v>95</v>
      </c>
      <c r="B361" s="130">
        <v>0.151</v>
      </c>
      <c r="C361" s="140">
        <v>0.91100000000000003</v>
      </c>
      <c r="D361" s="141">
        <v>4.5549999999999997</v>
      </c>
      <c r="E361" s="146">
        <v>0.76800000000000002</v>
      </c>
      <c r="F361" s="106">
        <v>1.1719999999999999</v>
      </c>
      <c r="G361" s="108">
        <v>5.8599999999999994</v>
      </c>
      <c r="H361" s="134">
        <v>0.76800000000000002</v>
      </c>
      <c r="I361" s="106">
        <v>1.758</v>
      </c>
      <c r="J361" s="108">
        <v>8.7899999999999991</v>
      </c>
    </row>
    <row r="362" spans="1:10" ht="18.75" x14ac:dyDescent="0.3">
      <c r="A362" s="62" t="s">
        <v>73</v>
      </c>
      <c r="B362" s="130">
        <v>7.9000000000000001E-2</v>
      </c>
      <c r="C362" s="140">
        <v>0.95</v>
      </c>
      <c r="D362" s="141">
        <v>4.75</v>
      </c>
      <c r="E362" s="146">
        <v>0.80700000000000005</v>
      </c>
      <c r="F362" s="106">
        <v>1.2110000000000001</v>
      </c>
      <c r="G362" s="108">
        <v>6.0550000000000006</v>
      </c>
      <c r="H362" s="134">
        <v>0.80700000000000005</v>
      </c>
      <c r="I362" s="106">
        <v>1.8160000000000001</v>
      </c>
      <c r="J362" s="108">
        <v>9.08</v>
      </c>
    </row>
    <row r="363" spans="1:10" ht="18.75" x14ac:dyDescent="0.3">
      <c r="A363" s="59" t="s">
        <v>6</v>
      </c>
      <c r="B363" s="133">
        <v>0.27600000000000002</v>
      </c>
      <c r="C363" s="142">
        <v>0.98899999999999999</v>
      </c>
      <c r="D363" s="141">
        <v>4.9450000000000003</v>
      </c>
      <c r="E363" s="146">
        <v>0.84599999999999997</v>
      </c>
      <c r="F363" s="106">
        <v>1.25</v>
      </c>
      <c r="G363" s="108">
        <v>6.25</v>
      </c>
      <c r="H363" s="134">
        <v>0.84599999999999997</v>
      </c>
      <c r="I363" s="106">
        <v>1.875</v>
      </c>
      <c r="J363" s="108">
        <v>9.375</v>
      </c>
    </row>
    <row r="364" spans="1:10" ht="18.75" x14ac:dyDescent="0.3">
      <c r="A364" s="59" t="s">
        <v>7</v>
      </c>
      <c r="B364" s="133">
        <v>0.377</v>
      </c>
      <c r="C364" s="142">
        <v>1.077</v>
      </c>
      <c r="D364" s="141">
        <v>5.3849999999999998</v>
      </c>
      <c r="E364" s="146">
        <v>0.93400000000000005</v>
      </c>
      <c r="F364" s="106">
        <v>1.3380000000000001</v>
      </c>
      <c r="G364" s="108">
        <v>6.69</v>
      </c>
      <c r="H364" s="134">
        <v>0.93400000000000005</v>
      </c>
      <c r="I364" s="106">
        <v>2.0070000000000001</v>
      </c>
      <c r="J364" s="108">
        <v>10.035</v>
      </c>
    </row>
    <row r="365" spans="1:10" ht="19.5" thickBot="1" x14ac:dyDescent="0.35">
      <c r="A365" s="180" t="s">
        <v>102</v>
      </c>
      <c r="B365" s="131">
        <v>0.24299999999999999</v>
      </c>
      <c r="C365" s="140">
        <v>0.96299999999999997</v>
      </c>
      <c r="D365" s="141">
        <v>4.8149999999999995</v>
      </c>
      <c r="E365" s="103">
        <v>0.88200000000000001</v>
      </c>
      <c r="F365" s="203">
        <v>1.64</v>
      </c>
      <c r="G365" s="204">
        <v>8.1999999999999993</v>
      </c>
      <c r="H365" s="134">
        <v>0.88200000000000001</v>
      </c>
      <c r="I365" s="106">
        <v>2.46</v>
      </c>
      <c r="J365" s="108">
        <v>12.3</v>
      </c>
    </row>
    <row r="366" spans="1:10" ht="18.75" x14ac:dyDescent="0.3">
      <c r="A366" s="180" t="s">
        <v>103</v>
      </c>
      <c r="B366" s="131">
        <v>9.7000000000000003E-2</v>
      </c>
      <c r="C366" s="140">
        <v>0.98899999999999999</v>
      </c>
      <c r="D366" s="141">
        <v>4.9450000000000003</v>
      </c>
      <c r="E366" s="103">
        <v>0.57999999999999996</v>
      </c>
      <c r="F366" s="202">
        <v>1.651</v>
      </c>
      <c r="G366" s="179">
        <v>8.2550000000000008</v>
      </c>
      <c r="H366" s="134">
        <v>0.57999999999999996</v>
      </c>
      <c r="I366" s="106">
        <v>2.4765000000000001</v>
      </c>
      <c r="J366" s="108">
        <v>12.3825</v>
      </c>
    </row>
    <row r="367" spans="1:10" ht="18.75" x14ac:dyDescent="0.3">
      <c r="A367" s="178" t="s">
        <v>33</v>
      </c>
      <c r="B367" s="186">
        <v>0.1086</v>
      </c>
      <c r="C367" s="140">
        <v>0.20799999999999999</v>
      </c>
      <c r="D367" s="141">
        <v>1.04</v>
      </c>
      <c r="E367" s="159"/>
      <c r="F367" s="190"/>
      <c r="G367" s="181"/>
      <c r="H367" s="164"/>
      <c r="I367" s="167"/>
      <c r="J367" s="213"/>
    </row>
    <row r="368" spans="1:10" ht="18.75" x14ac:dyDescent="0.3">
      <c r="A368" s="193" t="s">
        <v>9</v>
      </c>
      <c r="B368" s="276"/>
      <c r="C368" s="277"/>
      <c r="D368" s="278"/>
      <c r="E368" s="279"/>
      <c r="F368" s="280"/>
      <c r="G368" s="281"/>
      <c r="H368" s="282"/>
      <c r="I368" s="277"/>
      <c r="J368" s="283"/>
    </row>
    <row r="369" spans="1:10" ht="18.75" x14ac:dyDescent="0.3">
      <c r="A369" s="275"/>
      <c r="B369" s="186"/>
      <c r="C369" s="140"/>
      <c r="D369" s="141"/>
      <c r="E369" s="159"/>
      <c r="F369" s="190"/>
      <c r="G369" s="181"/>
      <c r="H369" s="164"/>
      <c r="I369" s="167"/>
      <c r="J369" s="213"/>
    </row>
    <row r="370" spans="1:10" ht="18.75" x14ac:dyDescent="0.3">
      <c r="A370" s="229" t="s">
        <v>337</v>
      </c>
      <c r="B370" s="284"/>
      <c r="C370" s="140"/>
      <c r="D370" s="141"/>
      <c r="E370" s="159"/>
      <c r="F370" s="190"/>
      <c r="G370" s="181"/>
      <c r="H370" s="164"/>
      <c r="I370" s="167"/>
      <c r="J370" s="213"/>
    </row>
    <row r="371" spans="1:10" ht="18.75" x14ac:dyDescent="0.3">
      <c r="A371" s="274" t="s">
        <v>338</v>
      </c>
      <c r="B371" s="157" t="s">
        <v>9</v>
      </c>
      <c r="C371" s="106"/>
      <c r="D371" s="108"/>
      <c r="E371" s="146"/>
      <c r="F371" s="106"/>
      <c r="G371" s="168"/>
      <c r="H371" s="134"/>
      <c r="I371" s="106"/>
      <c r="J371" s="108"/>
    </row>
    <row r="372" spans="1:10" ht="19.5" thickBot="1" x14ac:dyDescent="0.35">
      <c r="A372" s="76" t="s">
        <v>77</v>
      </c>
      <c r="B372" s="130">
        <v>0.74</v>
      </c>
      <c r="C372" s="106"/>
      <c r="D372" s="108"/>
      <c r="E372" s="146"/>
      <c r="F372" s="135"/>
      <c r="G372" s="170"/>
      <c r="H372" s="134"/>
      <c r="I372" s="106"/>
      <c r="J372" s="108"/>
    </row>
    <row r="373" spans="1:10" ht="18.75" x14ac:dyDescent="0.3">
      <c r="A373" s="65" t="s">
        <v>75</v>
      </c>
      <c r="B373" s="130">
        <v>0.90300000000000002</v>
      </c>
      <c r="C373" s="106"/>
      <c r="D373" s="108"/>
      <c r="E373" s="146"/>
      <c r="F373" s="106"/>
      <c r="G373" s="155"/>
      <c r="H373" s="134"/>
      <c r="I373" s="106"/>
      <c r="J373" s="108"/>
    </row>
    <row r="374" spans="1:10" ht="19.5" thickBot="1" x14ac:dyDescent="0.35">
      <c r="A374" s="53" t="s">
        <v>39</v>
      </c>
      <c r="B374" s="152">
        <f>AVERAGE(B303:B367)</f>
        <v>9.9141538461538448E-2</v>
      </c>
      <c r="C374" s="156">
        <f>AVERAGE(C303:C367)</f>
        <v>0.27885999999999989</v>
      </c>
      <c r="D374" s="156">
        <f>AVERAGE(D303:D367)</f>
        <v>1.3905000000000001</v>
      </c>
      <c r="E374" s="160">
        <f>AVERAGE(E303:E367)</f>
        <v>0.24075000000000002</v>
      </c>
      <c r="F374" s="156">
        <f>AVERAGE(F303:F372)</f>
        <v>0.53818750000000004</v>
      </c>
      <c r="G374" s="156">
        <f>AVERAGE(G303:G366)</f>
        <v>2.6910156249999995</v>
      </c>
      <c r="H374" s="165">
        <f>AVERAGE(H303:H372)</f>
        <v>0.31531249999999994</v>
      </c>
      <c r="I374" s="169">
        <f>AVERAGE(I303:I372)</f>
        <v>0.78884375000000007</v>
      </c>
      <c r="J374" s="169">
        <f>AVERAGE(J303:J372)</f>
        <v>3.944296875</v>
      </c>
    </row>
    <row r="375" spans="1:10" ht="18.75" x14ac:dyDescent="0.3">
      <c r="A375" s="50"/>
      <c r="B375" s="49"/>
      <c r="C375" s="52"/>
      <c r="D375" s="49"/>
      <c r="E375" s="52"/>
      <c r="F375" s="49"/>
      <c r="G375" s="50"/>
      <c r="H375"/>
    </row>
    <row r="376" spans="1:10" ht="18.75" x14ac:dyDescent="0.3">
      <c r="A376" s="77" t="s">
        <v>105</v>
      </c>
      <c r="B376" s="333" t="s">
        <v>106</v>
      </c>
      <c r="C376" s="334"/>
      <c r="D376" s="334"/>
      <c r="E376" s="334"/>
      <c r="F376" s="335"/>
      <c r="G376" s="336"/>
      <c r="H376"/>
    </row>
    <row r="377" spans="1:10" ht="19.5" thickBot="1" x14ac:dyDescent="0.35">
      <c r="A377" s="78" t="s">
        <v>107</v>
      </c>
      <c r="B377" s="79" t="s">
        <v>108</v>
      </c>
      <c r="C377" s="80"/>
      <c r="D377" s="80"/>
      <c r="E377" s="80"/>
      <c r="F377" s="80"/>
      <c r="G377" s="81"/>
      <c r="H377"/>
    </row>
    <row r="378" spans="1:10" ht="19.5" thickBot="1" x14ac:dyDescent="0.35">
      <c r="A378" s="50"/>
      <c r="B378" s="49"/>
      <c r="C378" s="52"/>
      <c r="D378" s="49"/>
      <c r="E378" s="52"/>
      <c r="F378" s="49"/>
      <c r="G378" s="50"/>
      <c r="H378" s="46"/>
      <c r="I378" s="46"/>
    </row>
    <row r="379" spans="1:10" ht="19.5" thickBot="1" x14ac:dyDescent="0.35">
      <c r="A379" s="50"/>
      <c r="B379" s="356" t="s">
        <v>277</v>
      </c>
      <c r="C379" s="357"/>
      <c r="D379" s="358" t="s">
        <v>281</v>
      </c>
      <c r="E379" s="359"/>
      <c r="F379" s="356" t="s">
        <v>282</v>
      </c>
      <c r="G379" s="357"/>
      <c r="H379" s="46"/>
      <c r="I379" s="46"/>
    </row>
    <row r="380" spans="1:10" ht="18.75" x14ac:dyDescent="0.3">
      <c r="A380" s="68" t="s">
        <v>131</v>
      </c>
      <c r="B380" s="216" t="s">
        <v>289</v>
      </c>
      <c r="C380" s="215" t="s">
        <v>294</v>
      </c>
      <c r="D380" s="216" t="s">
        <v>289</v>
      </c>
      <c r="E380" s="215" t="s">
        <v>295</v>
      </c>
      <c r="F380" s="216" t="s">
        <v>289</v>
      </c>
      <c r="G380" s="215" t="s">
        <v>296</v>
      </c>
      <c r="H380" s="46"/>
      <c r="I380" s="46"/>
    </row>
    <row r="381" spans="1:10" ht="18.75" x14ac:dyDescent="0.3">
      <c r="A381" s="50" t="s">
        <v>133</v>
      </c>
      <c r="B381" s="217" t="s">
        <v>290</v>
      </c>
      <c r="C381" s="214">
        <v>0.10100000000000001</v>
      </c>
      <c r="D381" s="217" t="s">
        <v>290</v>
      </c>
      <c r="E381" s="214">
        <v>1.48</v>
      </c>
      <c r="F381" s="217" t="s">
        <v>290</v>
      </c>
      <c r="G381" s="214">
        <v>0.25700000000000001</v>
      </c>
      <c r="H381" s="46"/>
      <c r="I381" s="46"/>
    </row>
    <row r="382" spans="1:10" ht="18.75" x14ac:dyDescent="0.3">
      <c r="A382" s="67" t="s">
        <v>132</v>
      </c>
      <c r="B382" s="217" t="s">
        <v>291</v>
      </c>
      <c r="C382" s="214">
        <v>0.13</v>
      </c>
      <c r="D382" s="217" t="s">
        <v>291</v>
      </c>
      <c r="E382" s="214">
        <v>2.4900000000000002</v>
      </c>
      <c r="F382" s="217" t="s">
        <v>291</v>
      </c>
      <c r="G382" s="214">
        <v>0.46</v>
      </c>
      <c r="H382" s="46"/>
      <c r="I382" s="46"/>
    </row>
    <row r="383" spans="1:10" ht="18.75" x14ac:dyDescent="0.3">
      <c r="A383" s="67" t="s">
        <v>81</v>
      </c>
      <c r="B383" s="217" t="s">
        <v>292</v>
      </c>
      <c r="C383" s="214">
        <v>0.13</v>
      </c>
      <c r="D383" s="217" t="s">
        <v>292</v>
      </c>
      <c r="E383" s="214">
        <v>0.59</v>
      </c>
      <c r="F383" s="217" t="s">
        <v>292</v>
      </c>
      <c r="G383" s="214">
        <v>0.08</v>
      </c>
      <c r="H383" s="46"/>
      <c r="I383" s="46"/>
    </row>
    <row r="384" spans="1:10" ht="18.75" x14ac:dyDescent="0.3">
      <c r="A384" s="50"/>
      <c r="B384" s="217" t="s">
        <v>293</v>
      </c>
      <c r="C384" s="214">
        <v>0.03</v>
      </c>
      <c r="D384" s="217" t="s">
        <v>293</v>
      </c>
      <c r="E384" s="214">
        <v>0.32</v>
      </c>
      <c r="F384" s="217" t="s">
        <v>293</v>
      </c>
      <c r="G384" s="214">
        <v>0.03</v>
      </c>
      <c r="H384" s="46"/>
      <c r="I384" s="46"/>
    </row>
    <row r="385" spans="1:9" ht="19.5" thickBot="1" x14ac:dyDescent="0.35">
      <c r="A385" s="51" t="s">
        <v>82</v>
      </c>
      <c r="B385" s="218"/>
      <c r="C385" s="219"/>
      <c r="D385" s="218"/>
      <c r="E385" s="219"/>
      <c r="F385" s="218"/>
      <c r="G385" s="219"/>
      <c r="H385" s="46"/>
      <c r="I385" s="46"/>
    </row>
    <row r="386" spans="1:9" ht="19.5" thickBot="1" x14ac:dyDescent="0.35">
      <c r="A386" s="50" t="s">
        <v>134</v>
      </c>
      <c r="B386" s="49"/>
      <c r="C386" s="52"/>
      <c r="D386" s="49"/>
      <c r="E386" s="52"/>
      <c r="F386" s="49"/>
      <c r="G386" s="50"/>
      <c r="H386" s="46"/>
      <c r="I386" s="46"/>
    </row>
    <row r="387" spans="1:9" ht="19.5" thickBot="1" x14ac:dyDescent="0.35">
      <c r="A387" s="50" t="s">
        <v>135</v>
      </c>
      <c r="B387" s="360" t="s">
        <v>83</v>
      </c>
      <c r="C387" s="361"/>
      <c r="D387" s="362" t="s">
        <v>87</v>
      </c>
      <c r="E387" s="363"/>
      <c r="F387" s="364" t="s">
        <v>89</v>
      </c>
      <c r="G387" s="365"/>
      <c r="H387" s="46"/>
      <c r="I387" s="46"/>
    </row>
    <row r="388" spans="1:9" ht="18.75" x14ac:dyDescent="0.3">
      <c r="A388" s="51" t="s">
        <v>136</v>
      </c>
      <c r="B388" s="216" t="s">
        <v>289</v>
      </c>
      <c r="C388" s="215" t="s">
        <v>294</v>
      </c>
      <c r="D388" s="216" t="s">
        <v>289</v>
      </c>
      <c r="E388" s="215" t="s">
        <v>295</v>
      </c>
      <c r="F388" s="216" t="s">
        <v>289</v>
      </c>
      <c r="G388" s="215" t="s">
        <v>296</v>
      </c>
      <c r="H388" s="46"/>
      <c r="I388" s="46"/>
    </row>
    <row r="389" spans="1:9" ht="18.75" x14ac:dyDescent="0.3">
      <c r="A389" s="50"/>
      <c r="B389" s="217" t="s">
        <v>290</v>
      </c>
      <c r="C389" s="214">
        <v>2.83</v>
      </c>
      <c r="D389" s="217" t="s">
        <v>290</v>
      </c>
      <c r="E389" s="214">
        <v>0.33</v>
      </c>
      <c r="F389" s="217" t="s">
        <v>290</v>
      </c>
      <c r="G389" s="214">
        <v>4.05</v>
      </c>
      <c r="H389" s="46"/>
      <c r="I389" s="46"/>
    </row>
    <row r="390" spans="1:9" ht="18.75" x14ac:dyDescent="0.3">
      <c r="A390" s="51" t="s">
        <v>83</v>
      </c>
      <c r="B390" s="217" t="s">
        <v>291</v>
      </c>
      <c r="C390" s="214">
        <v>4.03</v>
      </c>
      <c r="D390" s="217" t="s">
        <v>291</v>
      </c>
      <c r="E390" s="214">
        <v>0.49</v>
      </c>
      <c r="F390" s="217" t="s">
        <v>291</v>
      </c>
      <c r="G390" s="214">
        <v>5.95</v>
      </c>
      <c r="H390" s="46"/>
      <c r="I390" s="46"/>
    </row>
    <row r="391" spans="1:9" ht="18.75" x14ac:dyDescent="0.3">
      <c r="A391" s="50" t="s">
        <v>138</v>
      </c>
      <c r="B391" s="217" t="s">
        <v>292</v>
      </c>
      <c r="C391" s="214">
        <v>2.2999999999999998</v>
      </c>
      <c r="D391" s="217" t="s">
        <v>292</v>
      </c>
      <c r="E391" s="214">
        <v>0.2</v>
      </c>
      <c r="F391" s="217" t="s">
        <v>292</v>
      </c>
      <c r="G391" s="214">
        <v>2.4700000000000002</v>
      </c>
      <c r="H391" s="46"/>
      <c r="I391" s="46"/>
    </row>
    <row r="392" spans="1:9" ht="18.75" x14ac:dyDescent="0.3">
      <c r="A392" s="50" t="s">
        <v>137</v>
      </c>
      <c r="B392" s="217" t="s">
        <v>293</v>
      </c>
      <c r="C392" s="214">
        <v>1.19</v>
      </c>
      <c r="D392" s="217" t="s">
        <v>293</v>
      </c>
      <c r="E392" s="214">
        <v>0.05</v>
      </c>
      <c r="F392" s="217" t="s">
        <v>293</v>
      </c>
      <c r="G392" s="214">
        <v>1.91</v>
      </c>
      <c r="H392" s="46"/>
      <c r="I392" s="46"/>
    </row>
    <row r="393" spans="1:9" ht="19.5" thickBot="1" x14ac:dyDescent="0.35">
      <c r="A393" s="51" t="s">
        <v>139</v>
      </c>
      <c r="B393" s="218"/>
      <c r="C393" s="219"/>
      <c r="D393" s="218"/>
      <c r="E393" s="219"/>
      <c r="F393" s="218"/>
      <c r="G393" s="219"/>
      <c r="H393" s="46"/>
      <c r="I393" s="46"/>
    </row>
    <row r="394" spans="1:9" ht="18.75" x14ac:dyDescent="0.3">
      <c r="A394" s="50"/>
      <c r="B394" s="49"/>
      <c r="C394" s="52"/>
      <c r="D394" s="49"/>
      <c r="E394" s="52"/>
      <c r="F394" s="49"/>
      <c r="G394" s="50"/>
      <c r="H394" s="46"/>
      <c r="I394" s="46"/>
    </row>
    <row r="395" spans="1:9" ht="18.75" x14ac:dyDescent="0.3">
      <c r="A395" s="50"/>
      <c r="B395" s="49"/>
      <c r="C395" s="52"/>
      <c r="D395" s="49"/>
      <c r="E395" s="52"/>
      <c r="F395" s="49"/>
      <c r="G395" s="50"/>
      <c r="H395" s="46"/>
      <c r="I395" s="46"/>
    </row>
    <row r="396" spans="1:9" ht="18.75" x14ac:dyDescent="0.3">
      <c r="A396" s="51" t="s">
        <v>87</v>
      </c>
      <c r="B396" s="49"/>
      <c r="C396" s="52"/>
      <c r="D396" s="49"/>
      <c r="E396" s="52"/>
      <c r="F396" s="49"/>
      <c r="G396" s="50"/>
      <c r="H396" s="46"/>
      <c r="I396" s="46"/>
    </row>
    <row r="397" spans="1:9" ht="18.75" x14ac:dyDescent="0.3">
      <c r="A397" s="50" t="s">
        <v>140</v>
      </c>
      <c r="B397" s="49"/>
      <c r="C397" s="52"/>
      <c r="D397" s="49"/>
      <c r="E397" s="52"/>
      <c r="F397" s="49"/>
      <c r="G397" s="50"/>
      <c r="H397" s="46"/>
      <c r="I397" s="46"/>
    </row>
    <row r="398" spans="1:9" ht="18.75" x14ac:dyDescent="0.3">
      <c r="A398" s="50" t="s">
        <v>141</v>
      </c>
      <c r="B398" s="49"/>
      <c r="C398" s="52"/>
      <c r="D398" s="49"/>
      <c r="E398" s="52"/>
      <c r="F398" s="49"/>
      <c r="G398" s="50"/>
      <c r="H398" s="46"/>
      <c r="I398" s="46"/>
    </row>
    <row r="399" spans="1:9" ht="18.75" x14ac:dyDescent="0.3">
      <c r="A399" s="51" t="s">
        <v>142</v>
      </c>
      <c r="B399" s="49"/>
      <c r="C399" s="52"/>
      <c r="D399" s="49"/>
      <c r="E399" s="52"/>
      <c r="F399" s="49"/>
      <c r="G399" s="50"/>
      <c r="H399" s="46"/>
      <c r="I399" s="46"/>
    </row>
    <row r="400" spans="1:9" ht="18.75" x14ac:dyDescent="0.3">
      <c r="A400" s="50"/>
      <c r="B400" s="49"/>
      <c r="C400" s="52"/>
      <c r="D400" s="49"/>
      <c r="E400" s="52"/>
      <c r="F400" s="49"/>
      <c r="G400" s="50"/>
      <c r="H400" s="46"/>
      <c r="I400" s="46"/>
    </row>
    <row r="401" spans="1:9" ht="18.75" x14ac:dyDescent="0.3">
      <c r="A401" s="66" t="s">
        <v>84</v>
      </c>
      <c r="B401" s="49"/>
      <c r="C401" s="52"/>
      <c r="D401" s="49"/>
      <c r="E401" s="52"/>
      <c r="F401" s="49"/>
      <c r="G401" s="50"/>
      <c r="H401" s="46"/>
      <c r="I401" s="46"/>
    </row>
    <row r="402" spans="1:9" ht="18.75" x14ac:dyDescent="0.3">
      <c r="A402" s="70" t="s">
        <v>90</v>
      </c>
      <c r="B402" s="49"/>
      <c r="C402" s="52"/>
      <c r="D402" s="49"/>
      <c r="E402" s="52"/>
      <c r="F402" s="49"/>
      <c r="G402" s="50"/>
      <c r="H402" s="46"/>
      <c r="I402" s="46"/>
    </row>
    <row r="403" spans="1:9" ht="18.75" x14ac:dyDescent="0.3">
      <c r="A403" s="50"/>
      <c r="B403" s="49"/>
      <c r="C403" s="52"/>
      <c r="D403" s="49"/>
      <c r="E403" s="52"/>
      <c r="F403" s="49"/>
      <c r="G403" s="50"/>
      <c r="H403" s="46"/>
      <c r="I403" s="46"/>
    </row>
    <row r="404" spans="1:9" ht="18.75" x14ac:dyDescent="0.3">
      <c r="A404" s="69" t="s">
        <v>143</v>
      </c>
      <c r="B404" s="49"/>
      <c r="C404" s="52"/>
      <c r="D404" s="49"/>
      <c r="E404" s="52"/>
      <c r="F404" s="49"/>
      <c r="G404" s="50"/>
      <c r="H404" s="46"/>
      <c r="I404" s="46"/>
    </row>
    <row r="405" spans="1:9" ht="18.75" x14ac:dyDescent="0.3">
      <c r="A405" s="50"/>
      <c r="B405" s="49"/>
      <c r="C405" s="52"/>
      <c r="D405" s="49"/>
      <c r="E405" s="52"/>
      <c r="F405" s="49"/>
      <c r="G405" s="50"/>
      <c r="H405" s="46"/>
      <c r="I405" s="46"/>
    </row>
    <row r="406" spans="1:9" ht="18.75" x14ac:dyDescent="0.3">
      <c r="A406" s="50" t="s">
        <v>144</v>
      </c>
      <c r="B406" s="49"/>
      <c r="C406" s="52"/>
      <c r="D406" s="49"/>
      <c r="E406" s="52"/>
      <c r="F406" s="49"/>
      <c r="G406" s="50"/>
      <c r="H406" s="46"/>
      <c r="I406" s="46"/>
    </row>
    <row r="407" spans="1:9" ht="18.75" x14ac:dyDescent="0.3">
      <c r="A407" s="50" t="s">
        <v>145</v>
      </c>
      <c r="B407" s="49"/>
      <c r="C407" s="52"/>
      <c r="D407" s="49"/>
      <c r="E407" s="52"/>
      <c r="F407" s="49"/>
      <c r="G407" s="50"/>
      <c r="H407" s="46"/>
      <c r="I407" s="46"/>
    </row>
    <row r="408" spans="1:9" ht="18.75" x14ac:dyDescent="0.3">
      <c r="A408" s="50" t="s">
        <v>146</v>
      </c>
      <c r="B408" s="49"/>
      <c r="C408" s="52"/>
      <c r="D408" s="49"/>
      <c r="E408" s="52"/>
      <c r="F408" s="49"/>
      <c r="G408" s="50"/>
      <c r="H408" s="46"/>
      <c r="I408" s="46"/>
    </row>
    <row r="409" spans="1:9" ht="18.75" x14ac:dyDescent="0.3">
      <c r="A409" s="50"/>
      <c r="B409" s="49"/>
      <c r="C409" s="52"/>
      <c r="D409" s="49"/>
      <c r="E409" s="52"/>
      <c r="F409" s="49"/>
      <c r="G409" s="50"/>
      <c r="H409" s="46"/>
      <c r="I409" s="46"/>
    </row>
    <row r="410" spans="1:9" ht="18.75" x14ac:dyDescent="0.3">
      <c r="A410" s="51" t="s">
        <v>82</v>
      </c>
      <c r="B410" s="49"/>
      <c r="C410" s="52"/>
      <c r="D410" s="49"/>
      <c r="E410" s="52"/>
      <c r="F410" s="49"/>
      <c r="G410" s="50"/>
      <c r="H410" s="46"/>
      <c r="I410" s="46"/>
    </row>
    <row r="411" spans="1:9" ht="18.75" x14ac:dyDescent="0.3">
      <c r="A411" s="50" t="s">
        <v>147</v>
      </c>
      <c r="B411" s="49"/>
      <c r="C411" s="52"/>
      <c r="D411" s="49"/>
      <c r="E411" s="52"/>
      <c r="F411" s="49"/>
      <c r="G411" s="50"/>
      <c r="H411" s="46"/>
      <c r="I411" s="46"/>
    </row>
    <row r="412" spans="1:9" ht="18.75" x14ac:dyDescent="0.3">
      <c r="A412" s="50" t="s">
        <v>148</v>
      </c>
      <c r="B412" s="49"/>
      <c r="C412" s="52"/>
      <c r="D412" s="49"/>
      <c r="E412" s="52"/>
      <c r="F412" s="49"/>
      <c r="G412" s="50"/>
      <c r="H412" s="46"/>
      <c r="I412" s="46"/>
    </row>
    <row r="413" spans="1:9" ht="18.75" x14ac:dyDescent="0.3">
      <c r="A413" s="51" t="s">
        <v>88</v>
      </c>
      <c r="B413" s="49"/>
      <c r="C413" s="52"/>
      <c r="D413" s="49"/>
      <c r="E413" s="52"/>
      <c r="F413" s="49"/>
      <c r="G413" s="50"/>
      <c r="H413" s="46"/>
      <c r="I413" s="46"/>
    </row>
    <row r="414" spans="1:9" ht="18.75" x14ac:dyDescent="0.3">
      <c r="A414" s="50"/>
      <c r="B414" s="49"/>
      <c r="C414" s="52"/>
      <c r="D414" s="49"/>
      <c r="E414" s="52"/>
      <c r="F414" s="49"/>
      <c r="G414" s="50"/>
      <c r="H414" s="46"/>
      <c r="I414" s="46"/>
    </row>
    <row r="415" spans="1:9" ht="18.75" x14ac:dyDescent="0.3">
      <c r="A415" s="51" t="s">
        <v>83</v>
      </c>
      <c r="B415" s="49"/>
      <c r="C415" s="52"/>
      <c r="D415" s="49"/>
      <c r="E415" s="52"/>
      <c r="F415" s="49"/>
      <c r="G415" s="50"/>
      <c r="H415" s="46"/>
      <c r="I415" s="46"/>
    </row>
    <row r="416" spans="1:9" ht="18.75" x14ac:dyDescent="0.3">
      <c r="A416" s="50" t="s">
        <v>149</v>
      </c>
      <c r="B416" s="49"/>
      <c r="C416" s="52"/>
      <c r="D416" s="49"/>
      <c r="E416" s="52"/>
      <c r="F416" s="49"/>
      <c r="G416" s="50"/>
      <c r="H416" s="46"/>
      <c r="I416" s="46"/>
    </row>
    <row r="417" spans="1:9" ht="18.75" x14ac:dyDescent="0.3">
      <c r="A417" s="50" t="s">
        <v>150</v>
      </c>
      <c r="B417" s="49"/>
      <c r="C417" s="52"/>
      <c r="D417" s="49"/>
      <c r="E417" s="52"/>
      <c r="F417" s="49"/>
      <c r="G417" s="50"/>
      <c r="H417" s="46"/>
      <c r="I417" s="46"/>
    </row>
    <row r="418" spans="1:9" ht="18.75" x14ac:dyDescent="0.3">
      <c r="A418" s="51" t="s">
        <v>151</v>
      </c>
      <c r="B418" s="49"/>
      <c r="C418" s="52"/>
      <c r="D418" s="49"/>
      <c r="E418" s="52"/>
      <c r="F418" s="49"/>
      <c r="G418" s="50"/>
      <c r="H418" s="46"/>
      <c r="I418" s="46"/>
    </row>
    <row r="419" spans="1:9" ht="18.75" x14ac:dyDescent="0.3">
      <c r="A419" s="50"/>
      <c r="B419" s="49"/>
      <c r="C419" s="52"/>
      <c r="D419" s="49"/>
      <c r="E419" s="52"/>
      <c r="F419" s="49"/>
      <c r="G419" s="50"/>
      <c r="H419" s="46"/>
      <c r="I419" s="46"/>
    </row>
    <row r="420" spans="1:9" ht="18.75" x14ac:dyDescent="0.3">
      <c r="A420" s="50"/>
      <c r="B420" s="49"/>
      <c r="C420" s="52"/>
      <c r="D420" s="49"/>
      <c r="E420" s="52"/>
      <c r="F420" s="49"/>
      <c r="G420" s="50"/>
      <c r="H420" s="46"/>
      <c r="I420" s="46"/>
    </row>
    <row r="421" spans="1:9" ht="18.75" x14ac:dyDescent="0.3">
      <c r="A421" s="51" t="s">
        <v>87</v>
      </c>
      <c r="B421" s="49"/>
      <c r="C421" s="52"/>
      <c r="D421" s="49"/>
      <c r="E421" s="52"/>
      <c r="F421" s="49"/>
      <c r="G421" s="50"/>
      <c r="H421" s="46"/>
      <c r="I421" s="46"/>
    </row>
    <row r="422" spans="1:9" ht="18.75" x14ac:dyDescent="0.3">
      <c r="A422" s="50" t="s">
        <v>152</v>
      </c>
      <c r="B422" s="49"/>
      <c r="C422" s="52"/>
      <c r="D422" s="49"/>
      <c r="E422" s="52"/>
      <c r="F422" s="49"/>
      <c r="G422" s="50"/>
      <c r="H422" s="46"/>
      <c r="I422" s="46"/>
    </row>
    <row r="423" spans="1:9" ht="18.75" x14ac:dyDescent="0.3">
      <c r="A423" s="50" t="s">
        <v>153</v>
      </c>
      <c r="B423" s="49"/>
      <c r="C423" s="52"/>
      <c r="D423" s="49"/>
      <c r="E423" s="52"/>
      <c r="F423" s="49"/>
      <c r="G423" s="50"/>
      <c r="H423" s="46"/>
      <c r="I423" s="46"/>
    </row>
    <row r="424" spans="1:9" ht="18.75" x14ac:dyDescent="0.3">
      <c r="A424" s="51" t="s">
        <v>154</v>
      </c>
      <c r="B424" s="49"/>
      <c r="C424" s="52"/>
      <c r="D424" s="49"/>
      <c r="E424" s="52"/>
      <c r="F424" s="49"/>
      <c r="G424" s="50"/>
      <c r="H424" s="46"/>
      <c r="I424" s="46"/>
    </row>
    <row r="425" spans="1:9" ht="18.75" x14ac:dyDescent="0.3">
      <c r="A425" s="50"/>
      <c r="B425" s="49"/>
      <c r="C425" s="52"/>
      <c r="D425" s="49"/>
      <c r="E425" s="52"/>
      <c r="F425" s="49"/>
      <c r="G425" s="50"/>
      <c r="H425" s="46"/>
      <c r="I425" s="46"/>
    </row>
    <row r="426" spans="1:9" ht="18.75" x14ac:dyDescent="0.3">
      <c r="A426" s="51" t="s">
        <v>89</v>
      </c>
      <c r="B426" s="49"/>
      <c r="C426" s="52"/>
      <c r="D426" s="49"/>
      <c r="E426" s="52"/>
      <c r="F426" s="49"/>
      <c r="G426" s="50"/>
      <c r="H426" s="46"/>
      <c r="I426" s="46"/>
    </row>
    <row r="427" spans="1:9" ht="18.75" x14ac:dyDescent="0.3">
      <c r="A427" s="50" t="s">
        <v>152</v>
      </c>
      <c r="B427" s="49"/>
      <c r="C427" s="52"/>
      <c r="D427" s="49"/>
      <c r="E427" s="52"/>
      <c r="F427" s="49"/>
      <c r="G427" s="50"/>
      <c r="H427" s="46"/>
      <c r="I427" s="46"/>
    </row>
    <row r="428" spans="1:9" ht="18.75" x14ac:dyDescent="0.3">
      <c r="A428" s="50" t="s">
        <v>155</v>
      </c>
      <c r="B428" s="49"/>
      <c r="C428" s="52"/>
      <c r="D428" s="49"/>
      <c r="E428" s="52"/>
      <c r="F428" s="49"/>
      <c r="G428" s="50"/>
      <c r="H428" s="46"/>
      <c r="I428" s="46"/>
    </row>
    <row r="429" spans="1:9" ht="18.75" x14ac:dyDescent="0.3">
      <c r="A429" s="51" t="s">
        <v>156</v>
      </c>
      <c r="B429" s="49"/>
      <c r="C429" s="52"/>
      <c r="D429" s="49"/>
      <c r="E429" s="52"/>
      <c r="F429" s="49"/>
      <c r="G429" s="50"/>
      <c r="H429" s="46"/>
      <c r="I429" s="46"/>
    </row>
    <row r="430" spans="1:9" ht="18.75" x14ac:dyDescent="0.3">
      <c r="A430" s="50"/>
      <c r="B430" s="49"/>
      <c r="C430" s="52"/>
      <c r="D430" s="49"/>
      <c r="E430" s="52"/>
      <c r="F430" s="49"/>
      <c r="G430" s="50"/>
      <c r="H430" s="46"/>
      <c r="I430" s="46"/>
    </row>
    <row r="431" spans="1:9" ht="18.75" x14ac:dyDescent="0.3">
      <c r="A431" s="50"/>
      <c r="B431" s="49"/>
      <c r="C431" s="52"/>
      <c r="D431" s="49"/>
      <c r="E431" s="52"/>
      <c r="F431" s="49"/>
      <c r="G431" s="50"/>
      <c r="H431" s="46"/>
      <c r="I431" s="46"/>
    </row>
    <row r="432" spans="1:9" ht="18.75" x14ac:dyDescent="0.3">
      <c r="A432" s="69" t="s">
        <v>157</v>
      </c>
      <c r="B432" s="49"/>
      <c r="C432" s="52"/>
      <c r="D432" s="49"/>
      <c r="E432" s="52"/>
      <c r="F432" s="49"/>
      <c r="G432" s="50"/>
      <c r="H432" s="46"/>
      <c r="I432" s="46"/>
    </row>
    <row r="433" spans="1:9" ht="18.75" x14ac:dyDescent="0.3">
      <c r="A433" s="50" t="s">
        <v>158</v>
      </c>
      <c r="B433" s="49"/>
      <c r="C433" s="52"/>
      <c r="D433" s="49"/>
      <c r="E433" s="52"/>
      <c r="F433" s="49"/>
      <c r="G433" s="50"/>
      <c r="H433" s="46"/>
      <c r="I433" s="46"/>
    </row>
    <row r="434" spans="1:9" ht="18.75" x14ac:dyDescent="0.3">
      <c r="A434" s="50" t="s">
        <v>256</v>
      </c>
      <c r="B434" s="49"/>
      <c r="C434" s="52"/>
      <c r="D434" s="49"/>
      <c r="E434" s="52"/>
      <c r="F434" s="49"/>
      <c r="G434" s="50"/>
      <c r="H434" s="46"/>
      <c r="I434" s="46"/>
    </row>
    <row r="435" spans="1:9" ht="18.75" x14ac:dyDescent="0.3">
      <c r="A435" s="50"/>
      <c r="B435" s="49"/>
      <c r="C435" s="52"/>
      <c r="D435" s="49"/>
      <c r="E435" s="52"/>
      <c r="F435" s="49"/>
      <c r="G435" s="50"/>
      <c r="H435" s="46"/>
      <c r="I435" s="46"/>
    </row>
  </sheetData>
  <autoFilter ref="A117:J181" xr:uid="{29B17EED-EC9A-43B7-84C5-BE020C6EC522}">
    <sortState xmlns:xlrd2="http://schemas.microsoft.com/office/spreadsheetml/2017/richdata2" ref="A118:J182">
      <sortCondition descending="1" ref="B117:B181"/>
    </sortState>
  </autoFilter>
  <mergeCells count="97">
    <mergeCell ref="B379:C379"/>
    <mergeCell ref="D379:E379"/>
    <mergeCell ref="F379:G379"/>
    <mergeCell ref="B387:C387"/>
    <mergeCell ref="D387:E387"/>
    <mergeCell ref="F387:G387"/>
    <mergeCell ref="A27:G27"/>
    <mergeCell ref="A9:G9"/>
    <mergeCell ref="A24:G24"/>
    <mergeCell ref="A23:G23"/>
    <mergeCell ref="A8:E8"/>
    <mergeCell ref="A11:G11"/>
    <mergeCell ref="A12:G12"/>
    <mergeCell ref="A13:G13"/>
    <mergeCell ref="A26:G26"/>
    <mergeCell ref="A14:G14"/>
    <mergeCell ref="A15:G15"/>
    <mergeCell ref="A16:G16"/>
    <mergeCell ref="A17:G17"/>
    <mergeCell ref="A19:G19"/>
    <mergeCell ref="A20:G20"/>
    <mergeCell ref="A21:G21"/>
    <mergeCell ref="A43:G43"/>
    <mergeCell ref="A29:G29"/>
    <mergeCell ref="A30:G30"/>
    <mergeCell ref="A31:G31"/>
    <mergeCell ref="A33:G33"/>
    <mergeCell ref="A34:G34"/>
    <mergeCell ref="A35:G35"/>
    <mergeCell ref="A37:G37"/>
    <mergeCell ref="A38:G38"/>
    <mergeCell ref="A39:G39"/>
    <mergeCell ref="A40:G40"/>
    <mergeCell ref="A42:G42"/>
    <mergeCell ref="B278:G278"/>
    <mergeCell ref="B376:G376"/>
    <mergeCell ref="A300:G300"/>
    <mergeCell ref="A292:G292"/>
    <mergeCell ref="A285:G285"/>
    <mergeCell ref="A290:G290"/>
    <mergeCell ref="A284:G284"/>
    <mergeCell ref="A286:G286"/>
    <mergeCell ref="A287:G287"/>
    <mergeCell ref="A295:G295"/>
    <mergeCell ref="A298:G298"/>
    <mergeCell ref="A289:G289"/>
    <mergeCell ref="A288:G288"/>
    <mergeCell ref="A291:G291"/>
    <mergeCell ref="A293:G293"/>
    <mergeCell ref="A294:G294"/>
    <mergeCell ref="A44:G44"/>
    <mergeCell ref="A45:G45"/>
    <mergeCell ref="A78:G78"/>
    <mergeCell ref="A283:G283"/>
    <mergeCell ref="A80:G80"/>
    <mergeCell ref="A81:G81"/>
    <mergeCell ref="A82:G82"/>
    <mergeCell ref="A83:G83"/>
    <mergeCell ref="A84:G84"/>
    <mergeCell ref="A85:G85"/>
    <mergeCell ref="A86:G86"/>
    <mergeCell ref="A87:G87"/>
    <mergeCell ref="A282:G282"/>
    <mergeCell ref="A57:G57"/>
    <mergeCell ref="A67:G67"/>
    <mergeCell ref="A54:G54"/>
    <mergeCell ref="A299:G299"/>
    <mergeCell ref="A296:G296"/>
    <mergeCell ref="A297:G297"/>
    <mergeCell ref="A22:G22"/>
    <mergeCell ref="A88:G88"/>
    <mergeCell ref="A89:G89"/>
    <mergeCell ref="A91:G91"/>
    <mergeCell ref="A90:G90"/>
    <mergeCell ref="A59:G59"/>
    <mergeCell ref="A47:G47"/>
    <mergeCell ref="A48:G48"/>
    <mergeCell ref="A49:G49"/>
    <mergeCell ref="A50:G50"/>
    <mergeCell ref="A51:G51"/>
    <mergeCell ref="A52:G52"/>
    <mergeCell ref="A53:G53"/>
    <mergeCell ref="A56:G56"/>
    <mergeCell ref="A58:G58"/>
    <mergeCell ref="A68:G68"/>
    <mergeCell ref="A69:G69"/>
    <mergeCell ref="A60:G60"/>
    <mergeCell ref="A62:G62"/>
    <mergeCell ref="A63:G63"/>
    <mergeCell ref="A64:G64"/>
    <mergeCell ref="A65:G65"/>
    <mergeCell ref="A76:G76"/>
    <mergeCell ref="A71:G71"/>
    <mergeCell ref="A72:G72"/>
    <mergeCell ref="A74:G74"/>
    <mergeCell ref="A73:G73"/>
    <mergeCell ref="A75:G75"/>
  </mergeCells>
  <pageMargins left="0.7" right="0.7" top="0.75" bottom="0.75" header="0.3" footer="0.3"/>
  <pageSetup orientation="portrait" horizontalDpi="360" verticalDpi="36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161C0-35C2-4FD6-B2AC-B5697863049E}">
  <sheetPr codeName="Sheet7">
    <tabColor rgb="FF7030A0"/>
  </sheetPr>
  <dimension ref="A1:I128"/>
  <sheetViews>
    <sheetView topLeftCell="A90" zoomScale="98" zoomScaleNormal="98" workbookViewId="0">
      <selection activeCell="B112" sqref="B112"/>
    </sheetView>
  </sheetViews>
  <sheetFormatPr defaultColWidth="8.85546875" defaultRowHeight="15" x14ac:dyDescent="0.25"/>
  <cols>
    <col min="1" max="1" width="45" customWidth="1"/>
    <col min="2" max="2" width="21.42578125" style="5" customWidth="1"/>
    <col min="3" max="3" width="24.42578125" style="1" customWidth="1"/>
    <col min="4" max="4" width="20.28515625" style="5" customWidth="1"/>
    <col min="5" max="5" width="27" style="1" customWidth="1"/>
    <col min="6" max="6" width="20.42578125" style="5" customWidth="1"/>
    <col min="7" max="7" width="20" style="1" customWidth="1"/>
    <col min="8" max="8" width="20.85546875" style="5" customWidth="1"/>
    <col min="9" max="9" width="52.42578125" style="6" customWidth="1"/>
  </cols>
  <sheetData>
    <row r="1" spans="1:9" ht="126" customHeight="1" thickBot="1" x14ac:dyDescent="0.3">
      <c r="A1" s="8" t="s">
        <v>9</v>
      </c>
      <c r="B1" s="9"/>
      <c r="C1" s="10"/>
      <c r="D1" s="9"/>
      <c r="E1" s="10"/>
      <c r="F1" s="9"/>
      <c r="G1" s="10"/>
      <c r="H1" s="9"/>
      <c r="I1" s="11"/>
    </row>
    <row r="2" spans="1:9" ht="51.75" customHeight="1" thickBot="1" x14ac:dyDescent="0.4">
      <c r="A2" s="385" t="s">
        <v>38</v>
      </c>
      <c r="B2" s="386"/>
      <c r="C2" s="386"/>
      <c r="D2" s="386"/>
      <c r="E2" s="386"/>
      <c r="F2" s="386"/>
      <c r="G2" s="386"/>
      <c r="H2" s="386"/>
      <c r="I2" s="387"/>
    </row>
    <row r="3" spans="1:9" x14ac:dyDescent="0.25">
      <c r="A3" s="369" t="s">
        <v>15</v>
      </c>
      <c r="B3" s="376"/>
      <c r="C3" s="376"/>
      <c r="D3" s="376"/>
      <c r="E3" s="376"/>
      <c r="F3" s="376"/>
      <c r="G3" s="376"/>
      <c r="H3" s="376"/>
      <c r="I3" s="377"/>
    </row>
    <row r="4" spans="1:9" x14ac:dyDescent="0.25">
      <c r="A4" s="388"/>
      <c r="B4" s="389"/>
      <c r="C4" s="389"/>
      <c r="D4" s="389"/>
      <c r="E4" s="389"/>
      <c r="F4" s="389"/>
      <c r="G4" s="389"/>
      <c r="H4" s="389"/>
      <c r="I4" s="390"/>
    </row>
    <row r="5" spans="1:9" x14ac:dyDescent="0.25">
      <c r="A5" s="12"/>
      <c r="B5" s="13"/>
      <c r="C5" s="3"/>
      <c r="D5" s="13"/>
      <c r="E5" s="3"/>
      <c r="F5" s="13"/>
      <c r="G5" s="3"/>
      <c r="H5" s="13"/>
      <c r="I5" s="14"/>
    </row>
    <row r="6" spans="1:9" ht="15.75" x14ac:dyDescent="0.25">
      <c r="A6" s="373" t="s">
        <v>16</v>
      </c>
      <c r="B6" s="374"/>
      <c r="C6" s="374"/>
      <c r="D6" s="374"/>
      <c r="E6" s="374"/>
      <c r="F6" s="374"/>
      <c r="G6" s="374"/>
      <c r="H6" s="374"/>
      <c r="I6" s="375"/>
    </row>
    <row r="7" spans="1:9" x14ac:dyDescent="0.25">
      <c r="A7" s="369" t="s">
        <v>17</v>
      </c>
      <c r="B7" s="376"/>
      <c r="C7" s="376"/>
      <c r="D7" s="376"/>
      <c r="E7" s="376"/>
      <c r="F7" s="376"/>
      <c r="G7" s="376"/>
      <c r="H7" s="376"/>
      <c r="I7" s="377"/>
    </row>
    <row r="8" spans="1:9" ht="30" customHeight="1" x14ac:dyDescent="0.25">
      <c r="A8" s="369"/>
      <c r="B8" s="376"/>
      <c r="C8" s="376"/>
      <c r="D8" s="376"/>
      <c r="E8" s="376"/>
      <c r="F8" s="376"/>
      <c r="G8" s="376"/>
      <c r="H8" s="376"/>
      <c r="I8" s="377"/>
    </row>
    <row r="9" spans="1:9" ht="15.75" x14ac:dyDescent="0.25">
      <c r="A9" s="16"/>
      <c r="B9" s="17"/>
      <c r="C9" s="18"/>
      <c r="D9" s="17"/>
      <c r="E9" s="18"/>
      <c r="F9" s="17"/>
      <c r="G9" s="18"/>
      <c r="H9" s="17"/>
      <c r="I9" s="19"/>
    </row>
    <row r="10" spans="1:9" ht="15.75" x14ac:dyDescent="0.25">
      <c r="A10" s="373" t="s">
        <v>18</v>
      </c>
      <c r="B10" s="374"/>
      <c r="C10" s="374"/>
      <c r="D10" s="374"/>
      <c r="E10" s="374"/>
      <c r="F10" s="374"/>
      <c r="G10" s="374"/>
      <c r="H10" s="374"/>
      <c r="I10" s="375"/>
    </row>
    <row r="11" spans="1:9" ht="15.75" x14ac:dyDescent="0.25">
      <c r="A11" s="16"/>
      <c r="B11" s="17"/>
      <c r="C11" s="18"/>
      <c r="D11" s="17"/>
      <c r="E11" s="18"/>
      <c r="F11" s="17"/>
      <c r="G11" s="18"/>
      <c r="H11" s="17"/>
      <c r="I11" s="19"/>
    </row>
    <row r="12" spans="1:9" ht="15.75" x14ac:dyDescent="0.25">
      <c r="A12" s="16" t="s">
        <v>19</v>
      </c>
      <c r="B12" s="17"/>
      <c r="C12" s="18"/>
      <c r="D12" s="17"/>
      <c r="E12" s="18"/>
      <c r="F12" s="17"/>
      <c r="G12" s="18"/>
      <c r="H12" s="17"/>
      <c r="I12" s="19"/>
    </row>
    <row r="13" spans="1:9" ht="15.75" x14ac:dyDescent="0.25">
      <c r="A13" s="16" t="s">
        <v>9</v>
      </c>
      <c r="B13" s="17"/>
      <c r="C13" s="18"/>
      <c r="D13" s="17"/>
      <c r="E13" s="18"/>
      <c r="F13" s="17"/>
      <c r="G13" s="18"/>
      <c r="H13" s="17"/>
      <c r="I13" s="19"/>
    </row>
    <row r="14" spans="1:9" ht="15.75" x14ac:dyDescent="0.25">
      <c r="A14" s="16" t="s">
        <v>20</v>
      </c>
      <c r="B14" s="17"/>
      <c r="C14" s="18"/>
      <c r="D14" s="17"/>
      <c r="E14" s="18"/>
      <c r="F14" s="17"/>
      <c r="G14" s="18"/>
      <c r="H14" s="17"/>
      <c r="I14" s="19"/>
    </row>
    <row r="15" spans="1:9" ht="15.75" x14ac:dyDescent="0.25">
      <c r="A15" s="369"/>
      <c r="B15" s="376"/>
      <c r="C15" s="376"/>
      <c r="D15" s="376"/>
      <c r="E15" s="376"/>
      <c r="F15" s="376"/>
      <c r="G15" s="376"/>
      <c r="H15" s="376"/>
      <c r="I15" s="377"/>
    </row>
    <row r="16" spans="1:9" x14ac:dyDescent="0.25">
      <c r="A16" s="369" t="s">
        <v>21</v>
      </c>
      <c r="B16" s="370"/>
      <c r="C16" s="370"/>
      <c r="D16" s="370"/>
      <c r="E16" s="370"/>
      <c r="F16" s="370"/>
      <c r="G16" s="370"/>
      <c r="H16" s="370"/>
      <c r="I16" s="371"/>
    </row>
    <row r="17" spans="1:9" ht="15.75" x14ac:dyDescent="0.25">
      <c r="A17" s="16"/>
      <c r="B17" s="17"/>
      <c r="C17" s="18"/>
      <c r="D17" s="17"/>
      <c r="E17" s="18"/>
      <c r="F17" s="17"/>
      <c r="G17" s="18"/>
      <c r="H17" s="17"/>
      <c r="I17" s="19"/>
    </row>
    <row r="18" spans="1:9" x14ac:dyDescent="0.25">
      <c r="A18" s="369" t="s">
        <v>26</v>
      </c>
      <c r="B18" s="370"/>
      <c r="C18" s="370"/>
      <c r="D18" s="370"/>
      <c r="E18" s="370"/>
      <c r="F18" s="370"/>
      <c r="G18" s="370"/>
      <c r="H18" s="370"/>
      <c r="I18" s="371"/>
    </row>
    <row r="19" spans="1:9" x14ac:dyDescent="0.25">
      <c r="A19" s="372"/>
      <c r="B19" s="370"/>
      <c r="C19" s="370"/>
      <c r="D19" s="370"/>
      <c r="E19" s="370"/>
      <c r="F19" s="370"/>
      <c r="G19" s="370"/>
      <c r="H19" s="370"/>
      <c r="I19" s="371"/>
    </row>
    <row r="20" spans="1:9" x14ac:dyDescent="0.25">
      <c r="A20" s="372"/>
      <c r="B20" s="370"/>
      <c r="C20" s="370"/>
      <c r="D20" s="370"/>
      <c r="E20" s="370"/>
      <c r="F20" s="370"/>
      <c r="G20" s="370"/>
      <c r="H20" s="370"/>
      <c r="I20" s="371"/>
    </row>
    <row r="21" spans="1:9" ht="15.75" x14ac:dyDescent="0.25">
      <c r="A21" s="16"/>
      <c r="B21" s="17"/>
      <c r="C21" s="18"/>
      <c r="D21" s="17"/>
      <c r="E21" s="18"/>
      <c r="F21" s="17"/>
      <c r="G21" s="18"/>
      <c r="H21" s="17"/>
      <c r="I21" s="19"/>
    </row>
    <row r="22" spans="1:9" x14ac:dyDescent="0.25">
      <c r="A22" s="369" t="s">
        <v>22</v>
      </c>
      <c r="B22" s="370"/>
      <c r="C22" s="370"/>
      <c r="D22" s="370"/>
      <c r="E22" s="370"/>
      <c r="F22" s="370"/>
      <c r="G22" s="370"/>
      <c r="H22" s="370"/>
      <c r="I22" s="371"/>
    </row>
    <row r="23" spans="1:9" x14ac:dyDescent="0.25">
      <c r="A23" s="372"/>
      <c r="B23" s="370"/>
      <c r="C23" s="370"/>
      <c r="D23" s="370"/>
      <c r="E23" s="370"/>
      <c r="F23" s="370"/>
      <c r="G23" s="370"/>
      <c r="H23" s="370"/>
      <c r="I23" s="371"/>
    </row>
    <row r="24" spans="1:9" x14ac:dyDescent="0.25">
      <c r="A24" s="372"/>
      <c r="B24" s="370"/>
      <c r="C24" s="370"/>
      <c r="D24" s="370"/>
      <c r="E24" s="370"/>
      <c r="F24" s="370"/>
      <c r="G24" s="370"/>
      <c r="H24" s="370"/>
      <c r="I24" s="371"/>
    </row>
    <row r="25" spans="1:9" ht="15.75" x14ac:dyDescent="0.25">
      <c r="A25" s="16"/>
      <c r="B25" s="17"/>
      <c r="C25" s="18"/>
      <c r="D25" s="17"/>
      <c r="E25" s="18"/>
      <c r="F25" s="17"/>
      <c r="G25" s="18"/>
      <c r="H25" s="17"/>
      <c r="I25" s="19"/>
    </row>
    <row r="26" spans="1:9" ht="15.75" x14ac:dyDescent="0.25">
      <c r="A26" s="373" t="s">
        <v>23</v>
      </c>
      <c r="B26" s="374"/>
      <c r="C26" s="374"/>
      <c r="D26" s="374"/>
      <c r="E26" s="374"/>
      <c r="F26" s="374"/>
      <c r="G26" s="374"/>
      <c r="H26" s="374"/>
      <c r="I26" s="375"/>
    </row>
    <row r="27" spans="1:9" ht="15.75" x14ac:dyDescent="0.25">
      <c r="A27" s="16"/>
      <c r="B27" s="20"/>
      <c r="C27" s="20"/>
      <c r="D27" s="20"/>
      <c r="E27" s="20"/>
      <c r="F27" s="20"/>
      <c r="G27" s="20"/>
      <c r="H27" s="20"/>
      <c r="I27" s="21"/>
    </row>
    <row r="28" spans="1:9" ht="15.75" x14ac:dyDescent="0.25">
      <c r="A28" s="16" t="s">
        <v>24</v>
      </c>
      <c r="B28" s="20"/>
      <c r="C28" s="20"/>
      <c r="D28" s="20"/>
      <c r="E28" s="20"/>
      <c r="F28" s="20"/>
      <c r="G28" s="20"/>
      <c r="H28" s="20"/>
      <c r="I28" s="21"/>
    </row>
    <row r="29" spans="1:9" ht="15.75" x14ac:dyDescent="0.25">
      <c r="A29" s="16"/>
      <c r="B29" s="17"/>
      <c r="C29" s="18"/>
      <c r="D29" s="17"/>
      <c r="E29" s="18"/>
      <c r="F29" s="17"/>
      <c r="G29" s="18"/>
      <c r="H29" s="17"/>
      <c r="I29" s="19"/>
    </row>
    <row r="30" spans="1:9" x14ac:dyDescent="0.25">
      <c r="A30" s="369" t="s">
        <v>25</v>
      </c>
      <c r="B30" s="376"/>
      <c r="C30" s="376"/>
      <c r="D30" s="376"/>
      <c r="E30" s="376"/>
      <c r="F30" s="376"/>
      <c r="G30" s="376"/>
      <c r="H30" s="376"/>
      <c r="I30" s="377"/>
    </row>
    <row r="31" spans="1:9" x14ac:dyDescent="0.25">
      <c r="A31" s="372"/>
      <c r="B31" s="370"/>
      <c r="C31" s="370"/>
      <c r="D31" s="370"/>
      <c r="E31" s="370"/>
      <c r="F31" s="370"/>
      <c r="G31" s="370"/>
      <c r="H31" s="370"/>
      <c r="I31" s="371"/>
    </row>
    <row r="32" spans="1:9" ht="15.75" x14ac:dyDescent="0.25">
      <c r="A32" s="373"/>
      <c r="B32" s="374"/>
      <c r="C32" s="374"/>
      <c r="D32" s="374"/>
      <c r="E32" s="374"/>
      <c r="F32" s="374"/>
      <c r="G32" s="374"/>
      <c r="H32" s="374"/>
      <c r="I32" s="375"/>
    </row>
    <row r="33" spans="1:9" ht="15.75" x14ac:dyDescent="0.25">
      <c r="A33" s="384" t="s">
        <v>351</v>
      </c>
      <c r="B33" s="374"/>
      <c r="C33" s="374"/>
      <c r="D33" s="374"/>
      <c r="E33" s="374"/>
      <c r="F33" s="374"/>
      <c r="G33" s="374"/>
      <c r="H33" s="374"/>
      <c r="I33" s="375"/>
    </row>
    <row r="34" spans="1:9" ht="15.75" x14ac:dyDescent="0.25">
      <c r="A34" s="384" t="s">
        <v>348</v>
      </c>
      <c r="B34" s="374"/>
      <c r="C34" s="374"/>
      <c r="D34" s="374"/>
      <c r="E34" s="374"/>
      <c r="F34" s="374"/>
      <c r="G34" s="374"/>
      <c r="H34" s="374"/>
      <c r="I34" s="375"/>
    </row>
    <row r="35" spans="1:9" ht="15.75" x14ac:dyDescent="0.25">
      <c r="A35" s="384" t="s">
        <v>349</v>
      </c>
      <c r="B35" s="374"/>
      <c r="C35" s="374"/>
      <c r="D35" s="374"/>
      <c r="E35" s="374"/>
      <c r="F35" s="374"/>
      <c r="G35" s="374"/>
      <c r="H35" s="374"/>
      <c r="I35" s="375"/>
    </row>
    <row r="36" spans="1:9" ht="15.75" x14ac:dyDescent="0.25">
      <c r="A36" s="384" t="s">
        <v>350</v>
      </c>
      <c r="B36" s="374"/>
      <c r="C36" s="374"/>
      <c r="D36" s="374"/>
      <c r="E36" s="374"/>
      <c r="F36" s="374"/>
      <c r="G36" s="374"/>
      <c r="H36" s="374"/>
      <c r="I36" s="375"/>
    </row>
    <row r="37" spans="1:9" ht="15.75" thickBot="1" x14ac:dyDescent="0.3">
      <c r="A37" s="22"/>
      <c r="B37" s="23"/>
      <c r="C37" s="23"/>
      <c r="D37" s="23"/>
      <c r="E37" s="23"/>
      <c r="F37" s="23"/>
      <c r="G37" s="23"/>
      <c r="H37" s="23"/>
      <c r="I37" s="24"/>
    </row>
    <row r="38" spans="1:9" ht="27" x14ac:dyDescent="0.35">
      <c r="A38" s="378" t="s">
        <v>27</v>
      </c>
      <c r="B38" s="379"/>
      <c r="C38" s="379"/>
      <c r="D38" s="379"/>
      <c r="E38" s="379"/>
      <c r="F38" s="379"/>
      <c r="G38" s="379"/>
      <c r="H38" s="379"/>
      <c r="I38" s="379"/>
    </row>
    <row r="39" spans="1:9" x14ac:dyDescent="0.25">
      <c r="A39" s="15"/>
      <c r="B39" s="15"/>
      <c r="C39" s="15"/>
      <c r="D39" s="15"/>
      <c r="E39" s="15"/>
      <c r="F39" s="15"/>
      <c r="G39" s="15"/>
      <c r="H39" s="15"/>
      <c r="I39" s="15"/>
    </row>
    <row r="40" spans="1:9" ht="36" customHeight="1" x14ac:dyDescent="0.35">
      <c r="A40" s="380" t="s">
        <v>28</v>
      </c>
      <c r="B40" s="381"/>
      <c r="C40" s="381"/>
      <c r="D40" s="381"/>
      <c r="E40" s="381"/>
      <c r="F40" s="381"/>
      <c r="G40" s="381"/>
      <c r="H40" s="381"/>
      <c r="I40" s="381"/>
    </row>
    <row r="41" spans="1:9" ht="15" customHeight="1" x14ac:dyDescent="0.25">
      <c r="A41" s="366" t="s">
        <v>32</v>
      </c>
      <c r="B41" s="367"/>
      <c r="C41" s="367"/>
      <c r="D41" s="367"/>
      <c r="E41" s="367"/>
      <c r="F41" s="367"/>
      <c r="G41" s="367"/>
      <c r="H41" s="367"/>
      <c r="I41" s="367"/>
    </row>
    <row r="42" spans="1:9" ht="104.25" customHeight="1" x14ac:dyDescent="0.25">
      <c r="A42" s="368"/>
      <c r="B42" s="368"/>
      <c r="C42" s="368"/>
      <c r="D42" s="368"/>
      <c r="E42" s="368"/>
      <c r="F42" s="368"/>
      <c r="G42" s="368"/>
      <c r="H42" s="368"/>
      <c r="I42" s="368"/>
    </row>
    <row r="43" spans="1:9" ht="21" customHeight="1" x14ac:dyDescent="0.25">
      <c r="A43" s="273"/>
      <c r="B43" s="273"/>
      <c r="C43" s="273"/>
      <c r="D43" s="273"/>
      <c r="E43" s="273"/>
      <c r="F43" s="273"/>
      <c r="G43" s="273"/>
      <c r="H43" s="273"/>
      <c r="I43" s="273"/>
    </row>
    <row r="44" spans="1:9" ht="15" customHeight="1" thickBot="1" x14ac:dyDescent="0.3">
      <c r="A44" s="289" t="s">
        <v>342</v>
      </c>
      <c r="B44" s="7"/>
      <c r="C44" s="7"/>
      <c r="D44" s="7"/>
      <c r="E44" s="7"/>
      <c r="F44" s="7"/>
      <c r="G44" s="7"/>
      <c r="H44" s="7"/>
      <c r="I44" s="7"/>
    </row>
    <row r="45" spans="1:9" ht="45.75" x14ac:dyDescent="0.3">
      <c r="A45" s="41" t="s">
        <v>29</v>
      </c>
      <c r="B45" s="63" t="s">
        <v>62</v>
      </c>
      <c r="C45" s="64" t="s">
        <v>63</v>
      </c>
      <c r="D45" s="39" t="s">
        <v>64</v>
      </c>
      <c r="E45" s="42" t="s">
        <v>65</v>
      </c>
    </row>
    <row r="46" spans="1:9" x14ac:dyDescent="0.25">
      <c r="A46" s="40" t="s">
        <v>329</v>
      </c>
      <c r="B46" s="43">
        <v>11350</v>
      </c>
      <c r="C46" s="44">
        <v>11350</v>
      </c>
      <c r="D46" s="43">
        <v>3783</v>
      </c>
      <c r="E46" s="44">
        <v>3783</v>
      </c>
    </row>
    <row r="47" spans="1:9" x14ac:dyDescent="0.25">
      <c r="A47" s="2" t="s">
        <v>345</v>
      </c>
      <c r="B47" s="43">
        <v>9412</v>
      </c>
      <c r="C47" s="44">
        <v>9412</v>
      </c>
      <c r="D47" s="43">
        <v>3138</v>
      </c>
      <c r="E47" s="44">
        <v>3138</v>
      </c>
    </row>
    <row r="48" spans="1:9" x14ac:dyDescent="0.25">
      <c r="A48" s="40" t="s">
        <v>284</v>
      </c>
      <c r="B48" s="43">
        <v>9100</v>
      </c>
      <c r="C48" s="44">
        <v>9100</v>
      </c>
      <c r="D48" s="43">
        <v>3033</v>
      </c>
      <c r="E48" s="44">
        <v>3033</v>
      </c>
    </row>
    <row r="49" spans="1:5" x14ac:dyDescent="0.25">
      <c r="A49" s="40" t="s">
        <v>286</v>
      </c>
      <c r="B49" s="43">
        <v>6750</v>
      </c>
      <c r="C49" s="44">
        <v>7287</v>
      </c>
      <c r="D49" s="43">
        <v>2250</v>
      </c>
      <c r="E49" s="44">
        <v>2429</v>
      </c>
    </row>
    <row r="50" spans="1:5" x14ac:dyDescent="0.25">
      <c r="A50" s="40" t="s">
        <v>45</v>
      </c>
      <c r="B50" s="43">
        <v>5602</v>
      </c>
      <c r="C50" s="44">
        <v>5602</v>
      </c>
      <c r="D50" s="43">
        <v>1867</v>
      </c>
      <c r="E50" s="44">
        <v>1867</v>
      </c>
    </row>
    <row r="51" spans="1:5" x14ac:dyDescent="0.25">
      <c r="A51" s="40" t="s">
        <v>60</v>
      </c>
      <c r="B51" s="43">
        <v>4300</v>
      </c>
      <c r="C51" s="44">
        <v>5000</v>
      </c>
      <c r="D51" s="43">
        <v>1433</v>
      </c>
      <c r="E51" s="44">
        <v>1667</v>
      </c>
    </row>
    <row r="52" spans="1:5" x14ac:dyDescent="0.25">
      <c r="A52" s="40" t="s">
        <v>94</v>
      </c>
      <c r="B52" s="43">
        <v>4050</v>
      </c>
      <c r="C52" s="44">
        <v>4050</v>
      </c>
      <c r="D52" s="43">
        <v>1350</v>
      </c>
      <c r="E52" s="72">
        <v>1350</v>
      </c>
    </row>
    <row r="53" spans="1:5" x14ac:dyDescent="0.25">
      <c r="A53" s="40" t="s">
        <v>253</v>
      </c>
      <c r="B53" s="43">
        <v>4050</v>
      </c>
      <c r="C53" s="44">
        <v>5238</v>
      </c>
      <c r="D53" s="43">
        <v>1350</v>
      </c>
      <c r="E53" s="44">
        <v>1746</v>
      </c>
    </row>
    <row r="54" spans="1:5" x14ac:dyDescent="0.25">
      <c r="A54" s="40" t="s">
        <v>42</v>
      </c>
      <c r="B54" s="43">
        <v>3416</v>
      </c>
      <c r="C54" s="44">
        <v>3416</v>
      </c>
      <c r="D54" s="43">
        <v>1139</v>
      </c>
      <c r="E54" s="44">
        <v>1139</v>
      </c>
    </row>
    <row r="55" spans="1:5" x14ac:dyDescent="0.25">
      <c r="A55" s="40" t="s">
        <v>46</v>
      </c>
      <c r="B55" s="43">
        <v>3415</v>
      </c>
      <c r="C55" s="44">
        <v>3415</v>
      </c>
      <c r="D55" s="43">
        <v>1138</v>
      </c>
      <c r="E55" s="44">
        <v>1138</v>
      </c>
    </row>
    <row r="56" spans="1:5" x14ac:dyDescent="0.25">
      <c r="A56" s="40" t="s">
        <v>61</v>
      </c>
      <c r="B56" s="43">
        <v>3300</v>
      </c>
      <c r="C56" s="44">
        <v>3750</v>
      </c>
      <c r="D56" s="43">
        <v>1100</v>
      </c>
      <c r="E56" s="44">
        <v>1250</v>
      </c>
    </row>
    <row r="57" spans="1:5" x14ac:dyDescent="0.25">
      <c r="A57" s="40" t="s">
        <v>43</v>
      </c>
      <c r="B57" s="43">
        <v>3210</v>
      </c>
      <c r="C57" s="44">
        <v>3210</v>
      </c>
      <c r="D57" s="43">
        <v>1067</v>
      </c>
      <c r="E57" s="44">
        <v>1067</v>
      </c>
    </row>
    <row r="58" spans="1:5" ht="15.75" thickBot="1" x14ac:dyDescent="0.3">
      <c r="A58" s="40" t="s">
        <v>36</v>
      </c>
      <c r="B58" s="43">
        <v>3254</v>
      </c>
      <c r="C58" s="44">
        <v>3254</v>
      </c>
      <c r="D58" s="43">
        <v>1000</v>
      </c>
      <c r="E58" s="44">
        <v>1085</v>
      </c>
    </row>
    <row r="59" spans="1:5" x14ac:dyDescent="0.25">
      <c r="A59" s="27" t="s">
        <v>347</v>
      </c>
      <c r="B59" s="43">
        <v>2333</v>
      </c>
      <c r="C59" s="44">
        <v>2333</v>
      </c>
      <c r="D59" s="43">
        <v>778</v>
      </c>
      <c r="E59" s="44">
        <v>778</v>
      </c>
    </row>
    <row r="60" spans="1:5" x14ac:dyDescent="0.25">
      <c r="A60" s="40" t="s">
        <v>48</v>
      </c>
      <c r="B60" s="43">
        <v>2089</v>
      </c>
      <c r="C60" s="44">
        <v>2089</v>
      </c>
      <c r="D60" s="43">
        <v>696</v>
      </c>
      <c r="E60" s="44">
        <v>696</v>
      </c>
    </row>
    <row r="61" spans="1:5" x14ac:dyDescent="0.25">
      <c r="A61" s="40" t="s">
        <v>58</v>
      </c>
      <c r="B61" s="43">
        <v>1950</v>
      </c>
      <c r="C61" s="44">
        <v>3088</v>
      </c>
      <c r="D61" s="43">
        <v>650</v>
      </c>
      <c r="E61" s="44">
        <v>1029</v>
      </c>
    </row>
    <row r="62" spans="1:5" x14ac:dyDescent="0.25">
      <c r="A62" s="40" t="s">
        <v>258</v>
      </c>
      <c r="B62" s="43">
        <v>1920</v>
      </c>
      <c r="C62" s="44">
        <v>1920</v>
      </c>
      <c r="D62" s="43">
        <v>640</v>
      </c>
      <c r="E62" s="44">
        <v>640</v>
      </c>
    </row>
    <row r="63" spans="1:5" x14ac:dyDescent="0.25">
      <c r="A63" s="40" t="s">
        <v>47</v>
      </c>
      <c r="B63" s="43">
        <v>1800</v>
      </c>
      <c r="C63" s="44">
        <v>3063</v>
      </c>
      <c r="D63" s="43">
        <v>600</v>
      </c>
      <c r="E63" s="44">
        <v>1021</v>
      </c>
    </row>
    <row r="64" spans="1:5" x14ac:dyDescent="0.25">
      <c r="A64" s="2" t="s">
        <v>101</v>
      </c>
      <c r="B64" s="43">
        <v>900</v>
      </c>
      <c r="C64" s="44">
        <v>1182</v>
      </c>
      <c r="D64" s="43">
        <v>300</v>
      </c>
      <c r="E64" s="44">
        <v>394</v>
      </c>
    </row>
    <row r="65" spans="1:9" x14ac:dyDescent="0.25">
      <c r="A65" s="40" t="s">
        <v>343</v>
      </c>
      <c r="B65" s="43">
        <v>513</v>
      </c>
      <c r="C65" s="44">
        <v>513</v>
      </c>
      <c r="D65" s="43">
        <v>171</v>
      </c>
      <c r="E65" s="44">
        <v>171</v>
      </c>
    </row>
    <row r="66" spans="1:9" x14ac:dyDescent="0.25">
      <c r="A66" s="40" t="s">
        <v>35</v>
      </c>
      <c r="B66" s="43">
        <v>300</v>
      </c>
      <c r="C66" s="44">
        <v>420</v>
      </c>
      <c r="D66" s="43">
        <v>100</v>
      </c>
      <c r="E66" s="44">
        <v>140</v>
      </c>
    </row>
    <row r="67" spans="1:9" x14ac:dyDescent="0.25">
      <c r="A67" s="40"/>
      <c r="B67" s="43"/>
      <c r="C67" s="44"/>
      <c r="D67" s="43"/>
      <c r="E67" s="44"/>
    </row>
    <row r="69" spans="1:9" ht="23.25" x14ac:dyDescent="0.35">
      <c r="A69" s="382" t="s">
        <v>30</v>
      </c>
      <c r="B69" s="383"/>
      <c r="C69" s="383"/>
      <c r="D69" s="383"/>
      <c r="E69" s="383"/>
      <c r="F69" s="383"/>
      <c r="G69" s="383"/>
      <c r="H69" s="383"/>
      <c r="I69" s="383"/>
    </row>
    <row r="70" spans="1:9" ht="15" customHeight="1" x14ac:dyDescent="0.25">
      <c r="A70" s="366" t="s">
        <v>32</v>
      </c>
      <c r="B70" s="367"/>
      <c r="C70" s="367"/>
      <c r="D70" s="367"/>
      <c r="E70" s="367"/>
      <c r="F70" s="367"/>
      <c r="G70" s="367"/>
      <c r="H70" s="367"/>
      <c r="I70" s="367"/>
    </row>
    <row r="71" spans="1:9" ht="93" customHeight="1" x14ac:dyDescent="0.25">
      <c r="A71" s="368"/>
      <c r="B71" s="368"/>
      <c r="C71" s="368"/>
      <c r="D71" s="368"/>
      <c r="E71" s="368"/>
      <c r="F71" s="368"/>
      <c r="G71" s="368"/>
      <c r="H71" s="368"/>
      <c r="I71" s="368"/>
    </row>
    <row r="72" spans="1:9" ht="14.25" customHeight="1" x14ac:dyDescent="0.25">
      <c r="A72" s="273"/>
      <c r="B72" s="273"/>
      <c r="C72" s="273"/>
      <c r="D72" s="273"/>
      <c r="E72" s="273"/>
      <c r="F72" s="273"/>
      <c r="G72" s="273"/>
      <c r="H72" s="273"/>
      <c r="I72" s="273"/>
    </row>
    <row r="73" spans="1:9" ht="30.75" thickBot="1" x14ac:dyDescent="0.3">
      <c r="A73" s="289" t="s">
        <v>342</v>
      </c>
      <c r="B73" s="7"/>
      <c r="C73" s="7"/>
      <c r="D73" s="7"/>
      <c r="E73" s="7"/>
      <c r="F73" s="7"/>
      <c r="G73" s="7"/>
      <c r="H73" s="7"/>
      <c r="I73" s="7"/>
    </row>
    <row r="74" spans="1:9" ht="46.5" thickBot="1" x14ac:dyDescent="0.35">
      <c r="A74" s="25" t="s">
        <v>29</v>
      </c>
      <c r="B74" s="63" t="s">
        <v>62</v>
      </c>
      <c r="C74" s="64" t="s">
        <v>63</v>
      </c>
      <c r="D74" s="39" t="s">
        <v>64</v>
      </c>
      <c r="E74" s="42" t="s">
        <v>65</v>
      </c>
    </row>
    <row r="75" spans="1:9" ht="15.75" thickBot="1" x14ac:dyDescent="0.3">
      <c r="A75" s="2" t="s">
        <v>329</v>
      </c>
      <c r="B75" s="43">
        <v>4050</v>
      </c>
      <c r="C75" s="45">
        <v>4050</v>
      </c>
      <c r="D75" s="29">
        <v>1350</v>
      </c>
      <c r="E75" s="37">
        <v>1350</v>
      </c>
    </row>
    <row r="76" spans="1:9" x14ac:dyDescent="0.25">
      <c r="A76" s="27" t="s">
        <v>284</v>
      </c>
      <c r="B76" s="31">
        <v>4050.1</v>
      </c>
      <c r="C76" s="32">
        <v>4050</v>
      </c>
      <c r="D76" s="28">
        <v>1350.1</v>
      </c>
      <c r="E76" s="73">
        <v>1350</v>
      </c>
    </row>
    <row r="77" spans="1:9" ht="15.75" thickBot="1" x14ac:dyDescent="0.3">
      <c r="A77" s="40" t="s">
        <v>94</v>
      </c>
      <c r="B77" s="43">
        <v>4050</v>
      </c>
      <c r="C77" s="45">
        <v>4050</v>
      </c>
      <c r="D77" s="29">
        <v>1350</v>
      </c>
      <c r="E77" s="182">
        <v>1350</v>
      </c>
    </row>
    <row r="78" spans="1:9" ht="15.75" thickBot="1" x14ac:dyDescent="0.3">
      <c r="A78" s="27" t="s">
        <v>253</v>
      </c>
      <c r="B78" s="43">
        <v>2700</v>
      </c>
      <c r="C78" s="45">
        <v>3580</v>
      </c>
      <c r="D78" s="29">
        <v>900</v>
      </c>
      <c r="E78" s="182">
        <v>1193</v>
      </c>
    </row>
    <row r="79" spans="1:9" x14ac:dyDescent="0.25">
      <c r="A79" s="27" t="s">
        <v>49</v>
      </c>
      <c r="B79" s="26">
        <v>2642</v>
      </c>
      <c r="C79" s="33">
        <v>3071</v>
      </c>
      <c r="D79" s="29">
        <v>880</v>
      </c>
      <c r="E79" s="37">
        <v>1023</v>
      </c>
    </row>
    <row r="80" spans="1:9" x14ac:dyDescent="0.25">
      <c r="A80" s="2" t="s">
        <v>60</v>
      </c>
      <c r="B80" s="26">
        <v>1800</v>
      </c>
      <c r="C80" s="33">
        <v>1800</v>
      </c>
      <c r="D80" s="29">
        <v>600</v>
      </c>
      <c r="E80" s="37">
        <v>600</v>
      </c>
    </row>
    <row r="81" spans="1:5" x14ac:dyDescent="0.25">
      <c r="A81" s="40" t="s">
        <v>47</v>
      </c>
      <c r="B81" s="43">
        <v>1650</v>
      </c>
      <c r="C81" s="44">
        <v>1848</v>
      </c>
      <c r="D81" s="43">
        <v>550</v>
      </c>
      <c r="E81" s="44">
        <v>616</v>
      </c>
    </row>
    <row r="82" spans="1:5" x14ac:dyDescent="0.25">
      <c r="A82" s="2" t="s">
        <v>45</v>
      </c>
      <c r="B82" s="26">
        <v>1476</v>
      </c>
      <c r="C82" s="33">
        <v>1476</v>
      </c>
      <c r="D82" s="29">
        <v>489</v>
      </c>
      <c r="E82" s="37">
        <v>489</v>
      </c>
    </row>
    <row r="83" spans="1:5" x14ac:dyDescent="0.25">
      <c r="A83" s="2" t="s">
        <v>37</v>
      </c>
      <c r="B83" s="26">
        <v>1449</v>
      </c>
      <c r="C83" s="33">
        <v>1449</v>
      </c>
      <c r="D83" s="29">
        <v>483</v>
      </c>
      <c r="E83" s="37">
        <v>483</v>
      </c>
    </row>
    <row r="84" spans="1:5" x14ac:dyDescent="0.25">
      <c r="A84" s="2" t="s">
        <v>345</v>
      </c>
      <c r="B84" s="26">
        <v>1440</v>
      </c>
      <c r="C84" s="33">
        <v>1440</v>
      </c>
      <c r="D84" s="29">
        <v>480</v>
      </c>
      <c r="E84" s="37">
        <v>480</v>
      </c>
    </row>
    <row r="85" spans="1:5" x14ac:dyDescent="0.25">
      <c r="A85" s="2" t="s">
        <v>58</v>
      </c>
      <c r="B85" s="43">
        <v>1350</v>
      </c>
      <c r="C85" s="45">
        <v>1571</v>
      </c>
      <c r="D85" s="29">
        <v>450</v>
      </c>
      <c r="E85" s="37">
        <v>524</v>
      </c>
    </row>
    <row r="86" spans="1:5" x14ac:dyDescent="0.25">
      <c r="A86" s="2" t="s">
        <v>48</v>
      </c>
      <c r="B86" s="43">
        <v>1265</v>
      </c>
      <c r="C86" s="45">
        <v>1551</v>
      </c>
      <c r="D86" s="29">
        <v>421</v>
      </c>
      <c r="E86" s="37">
        <v>517</v>
      </c>
    </row>
    <row r="87" spans="1:5" x14ac:dyDescent="0.25">
      <c r="A87" s="2" t="s">
        <v>43</v>
      </c>
      <c r="B87" s="26">
        <v>1154</v>
      </c>
      <c r="C87" s="33">
        <v>1154</v>
      </c>
      <c r="D87" s="29">
        <v>385</v>
      </c>
      <c r="E87" s="37">
        <v>385</v>
      </c>
    </row>
    <row r="88" spans="1:5" ht="15.75" thickBot="1" x14ac:dyDescent="0.3">
      <c r="A88" s="2" t="s">
        <v>42</v>
      </c>
      <c r="B88" s="26">
        <v>1100</v>
      </c>
      <c r="C88" s="33">
        <v>1588</v>
      </c>
      <c r="D88" s="29">
        <v>367</v>
      </c>
      <c r="E88" s="37">
        <v>529</v>
      </c>
    </row>
    <row r="89" spans="1:5" x14ac:dyDescent="0.25">
      <c r="A89" s="27" t="s">
        <v>61</v>
      </c>
      <c r="B89" s="26">
        <v>900</v>
      </c>
      <c r="C89" s="33">
        <v>1200</v>
      </c>
      <c r="D89" s="29">
        <v>300</v>
      </c>
      <c r="E89" s="37">
        <v>400</v>
      </c>
    </row>
    <row r="90" spans="1:5" ht="15.75" thickBot="1" x14ac:dyDescent="0.3">
      <c r="A90" s="2" t="s">
        <v>14</v>
      </c>
      <c r="B90" s="43">
        <v>900</v>
      </c>
      <c r="C90" s="45">
        <v>1030</v>
      </c>
      <c r="D90" s="29">
        <v>300</v>
      </c>
      <c r="E90" s="37">
        <v>343</v>
      </c>
    </row>
    <row r="91" spans="1:5" x14ac:dyDescent="0.25">
      <c r="A91" s="27" t="s">
        <v>347</v>
      </c>
      <c r="B91" s="43">
        <v>500</v>
      </c>
      <c r="C91" s="45">
        <v>690</v>
      </c>
      <c r="D91" s="29">
        <v>167</v>
      </c>
      <c r="E91" s="37">
        <v>230</v>
      </c>
    </row>
    <row r="92" spans="1:5" x14ac:dyDescent="0.25">
      <c r="A92" s="2" t="s">
        <v>101</v>
      </c>
      <c r="B92" s="43">
        <v>450</v>
      </c>
      <c r="C92" s="45">
        <v>1078</v>
      </c>
      <c r="D92" s="29">
        <v>150</v>
      </c>
      <c r="E92" s="37">
        <v>360</v>
      </c>
    </row>
    <row r="93" spans="1:5" x14ac:dyDescent="0.25">
      <c r="A93" s="40" t="s">
        <v>35</v>
      </c>
      <c r="B93" s="43">
        <v>300</v>
      </c>
      <c r="C93" s="45">
        <v>420</v>
      </c>
      <c r="D93" s="29">
        <v>100</v>
      </c>
      <c r="E93" s="37">
        <v>140</v>
      </c>
    </row>
    <row r="94" spans="1:5" x14ac:dyDescent="0.25">
      <c r="A94" s="40" t="s">
        <v>343</v>
      </c>
      <c r="B94" s="43">
        <v>150</v>
      </c>
      <c r="C94" s="45">
        <v>279</v>
      </c>
      <c r="D94" s="29">
        <v>50</v>
      </c>
      <c r="E94" s="37">
        <v>93</v>
      </c>
    </row>
    <row r="95" spans="1:5" ht="15.75" thickBot="1" x14ac:dyDescent="0.3">
      <c r="A95" s="4"/>
      <c r="B95" s="34"/>
      <c r="C95" s="35"/>
      <c r="D95" s="30"/>
      <c r="E95" s="38"/>
    </row>
    <row r="98" spans="1:9" ht="23.25" x14ac:dyDescent="0.35">
      <c r="A98" s="382" t="s">
        <v>31</v>
      </c>
      <c r="B98" s="383"/>
      <c r="C98" s="383"/>
      <c r="D98" s="383"/>
      <c r="E98" s="383"/>
      <c r="F98" s="383"/>
      <c r="G98" s="383"/>
      <c r="H98" s="383"/>
      <c r="I98" s="383"/>
    </row>
    <row r="99" spans="1:9" ht="15" customHeight="1" x14ac:dyDescent="0.25">
      <c r="A99" s="366" t="s">
        <v>32</v>
      </c>
      <c r="B99" s="367"/>
      <c r="C99" s="367"/>
      <c r="D99" s="367"/>
      <c r="E99" s="367"/>
      <c r="F99" s="367"/>
      <c r="G99" s="367"/>
      <c r="H99" s="367"/>
      <c r="I99" s="367"/>
    </row>
    <row r="100" spans="1:9" ht="85.5" customHeight="1" x14ac:dyDescent="0.25">
      <c r="A100" s="368"/>
      <c r="B100" s="368"/>
      <c r="C100" s="368"/>
      <c r="D100" s="368"/>
      <c r="E100" s="368"/>
      <c r="F100" s="368"/>
      <c r="G100" s="368"/>
      <c r="H100" s="368"/>
      <c r="I100" s="368"/>
    </row>
    <row r="101" spans="1:9" ht="30.75" thickBot="1" x14ac:dyDescent="0.3">
      <c r="A101" s="289" t="s">
        <v>342</v>
      </c>
      <c r="B101" s="7"/>
      <c r="C101" s="7"/>
      <c r="D101" s="7"/>
      <c r="E101" s="7"/>
      <c r="F101" s="7"/>
      <c r="G101" s="7"/>
      <c r="H101" s="7"/>
      <c r="I101" s="7"/>
    </row>
    <row r="102" spans="1:9" ht="46.5" thickBot="1" x14ac:dyDescent="0.35">
      <c r="A102" s="25" t="s">
        <v>29</v>
      </c>
      <c r="B102" s="63" t="s">
        <v>62</v>
      </c>
      <c r="C102" s="64" t="s">
        <v>63</v>
      </c>
      <c r="D102" s="39" t="s">
        <v>64</v>
      </c>
      <c r="E102" s="42" t="s">
        <v>65</v>
      </c>
    </row>
    <row r="103" spans="1:9" ht="15.75" thickBot="1" x14ac:dyDescent="0.3">
      <c r="A103" s="2" t="s">
        <v>37</v>
      </c>
      <c r="B103" s="43">
        <v>600</v>
      </c>
      <c r="C103" s="45">
        <v>807</v>
      </c>
      <c r="D103" s="29">
        <v>200</v>
      </c>
      <c r="E103" s="37">
        <v>270</v>
      </c>
    </row>
    <row r="104" spans="1:9" ht="15.75" thickBot="1" x14ac:dyDescent="0.3">
      <c r="A104" s="292" t="s">
        <v>329</v>
      </c>
      <c r="B104" s="31">
        <v>600</v>
      </c>
      <c r="C104" s="32">
        <v>750</v>
      </c>
      <c r="D104" s="28">
        <v>200</v>
      </c>
      <c r="E104" s="36">
        <v>250</v>
      </c>
    </row>
    <row r="105" spans="1:9" ht="15.75" thickBot="1" x14ac:dyDescent="0.3">
      <c r="A105" s="27" t="s">
        <v>284</v>
      </c>
      <c r="B105" s="43">
        <v>600</v>
      </c>
      <c r="C105" s="45">
        <v>700</v>
      </c>
      <c r="D105" s="29">
        <v>200</v>
      </c>
      <c r="E105" s="37">
        <v>247</v>
      </c>
    </row>
    <row r="106" spans="1:9" ht="15.75" thickBot="1" x14ac:dyDescent="0.3">
      <c r="A106" s="27" t="s">
        <v>253</v>
      </c>
      <c r="B106" s="43">
        <v>600</v>
      </c>
      <c r="C106" s="45">
        <v>741</v>
      </c>
      <c r="D106" s="29">
        <v>200</v>
      </c>
      <c r="E106" s="37">
        <v>247</v>
      </c>
    </row>
    <row r="107" spans="1:9" x14ac:dyDescent="0.25">
      <c r="A107" s="27" t="s">
        <v>347</v>
      </c>
      <c r="B107" s="43">
        <v>500</v>
      </c>
      <c r="C107" s="45">
        <v>690</v>
      </c>
      <c r="D107" s="29">
        <v>167</v>
      </c>
      <c r="E107" s="37">
        <v>230</v>
      </c>
    </row>
    <row r="108" spans="1:9" ht="15.75" thickBot="1" x14ac:dyDescent="0.3">
      <c r="A108" s="2" t="s">
        <v>14</v>
      </c>
      <c r="B108" s="43">
        <v>300</v>
      </c>
      <c r="C108" s="45">
        <v>637</v>
      </c>
      <c r="D108" s="29">
        <v>100</v>
      </c>
      <c r="E108" s="37">
        <v>212</v>
      </c>
    </row>
    <row r="109" spans="1:9" x14ac:dyDescent="0.25">
      <c r="A109" s="27" t="s">
        <v>61</v>
      </c>
      <c r="B109" s="26">
        <v>300</v>
      </c>
      <c r="C109" s="33">
        <v>604</v>
      </c>
      <c r="D109" s="29">
        <v>100</v>
      </c>
      <c r="E109" s="37">
        <v>201</v>
      </c>
    </row>
    <row r="110" spans="1:9" x14ac:dyDescent="0.25">
      <c r="A110" s="2" t="s">
        <v>330</v>
      </c>
      <c r="B110" s="26">
        <v>450</v>
      </c>
      <c r="C110" s="33">
        <v>600</v>
      </c>
      <c r="D110" s="29">
        <v>150</v>
      </c>
      <c r="E110" s="37">
        <v>200</v>
      </c>
    </row>
    <row r="111" spans="1:9" ht="15.75" thickBot="1" x14ac:dyDescent="0.3">
      <c r="A111" s="40" t="s">
        <v>47</v>
      </c>
      <c r="B111" s="26">
        <v>300</v>
      </c>
      <c r="C111" s="33">
        <v>588</v>
      </c>
      <c r="D111" s="29">
        <v>100</v>
      </c>
      <c r="E111" s="37">
        <v>196</v>
      </c>
    </row>
    <row r="112" spans="1:9" x14ac:dyDescent="0.25">
      <c r="A112" s="27" t="s">
        <v>45</v>
      </c>
      <c r="B112" s="26">
        <v>300</v>
      </c>
      <c r="C112" s="33">
        <v>538</v>
      </c>
      <c r="D112" s="29">
        <v>100</v>
      </c>
      <c r="E112" s="37">
        <v>179</v>
      </c>
    </row>
    <row r="113" spans="1:5" x14ac:dyDescent="0.25">
      <c r="A113" s="2" t="s">
        <v>49</v>
      </c>
      <c r="B113" s="26">
        <v>300</v>
      </c>
      <c r="C113" s="33">
        <v>525</v>
      </c>
      <c r="D113" s="29">
        <v>100</v>
      </c>
      <c r="E113" s="37">
        <v>175</v>
      </c>
    </row>
    <row r="114" spans="1:5" x14ac:dyDescent="0.25">
      <c r="A114" s="2" t="s">
        <v>58</v>
      </c>
      <c r="B114" s="26">
        <v>300</v>
      </c>
      <c r="C114" s="33">
        <v>480</v>
      </c>
      <c r="D114" s="29">
        <v>100</v>
      </c>
      <c r="E114" s="37">
        <v>160</v>
      </c>
    </row>
    <row r="115" spans="1:5" x14ac:dyDescent="0.25">
      <c r="A115" s="2" t="s">
        <v>94</v>
      </c>
      <c r="B115" s="26">
        <v>450</v>
      </c>
      <c r="C115" s="33">
        <v>450</v>
      </c>
      <c r="D115" s="29">
        <v>150</v>
      </c>
      <c r="E115" s="37">
        <v>150</v>
      </c>
    </row>
    <row r="116" spans="1:5" x14ac:dyDescent="0.25">
      <c r="A116" s="2" t="s">
        <v>48</v>
      </c>
      <c r="B116" s="43">
        <v>300</v>
      </c>
      <c r="C116" s="45">
        <v>450</v>
      </c>
      <c r="D116" s="29">
        <v>100</v>
      </c>
      <c r="E116" s="37">
        <v>150</v>
      </c>
    </row>
    <row r="117" spans="1:5" x14ac:dyDescent="0.25">
      <c r="A117" s="2" t="s">
        <v>60</v>
      </c>
      <c r="B117" s="43">
        <v>300</v>
      </c>
      <c r="C117" s="45">
        <v>450</v>
      </c>
      <c r="D117" s="29">
        <v>100</v>
      </c>
      <c r="E117" s="37">
        <v>150</v>
      </c>
    </row>
    <row r="118" spans="1:5" x14ac:dyDescent="0.25">
      <c r="A118" s="40" t="s">
        <v>43</v>
      </c>
      <c r="B118" s="43">
        <v>300</v>
      </c>
      <c r="C118" s="45">
        <v>427</v>
      </c>
      <c r="D118" s="29">
        <v>100</v>
      </c>
      <c r="E118" s="37">
        <v>143</v>
      </c>
    </row>
    <row r="119" spans="1:5" ht="14.25" customHeight="1" x14ac:dyDescent="0.25">
      <c r="A119" s="2" t="s">
        <v>42</v>
      </c>
      <c r="B119" s="26">
        <v>150</v>
      </c>
      <c r="C119" s="33">
        <v>300</v>
      </c>
      <c r="D119" s="29">
        <v>50</v>
      </c>
      <c r="E119" s="37">
        <v>133</v>
      </c>
    </row>
    <row r="120" spans="1:5" ht="14.25" customHeight="1" x14ac:dyDescent="0.25">
      <c r="A120" s="2" t="s">
        <v>352</v>
      </c>
      <c r="B120" s="43">
        <v>150</v>
      </c>
      <c r="C120" s="45">
        <v>364</v>
      </c>
      <c r="D120" s="29">
        <v>50</v>
      </c>
      <c r="E120" s="37">
        <v>121</v>
      </c>
    </row>
    <row r="121" spans="1:5" ht="14.25" customHeight="1" x14ac:dyDescent="0.25">
      <c r="A121" s="288" t="s">
        <v>340</v>
      </c>
      <c r="B121" s="43">
        <v>150</v>
      </c>
      <c r="C121" s="45">
        <v>358</v>
      </c>
      <c r="D121" s="29">
        <v>100</v>
      </c>
      <c r="E121" s="37">
        <v>120</v>
      </c>
    </row>
    <row r="122" spans="1:5" ht="14.25" customHeight="1" x14ac:dyDescent="0.25">
      <c r="A122" s="2" t="s">
        <v>346</v>
      </c>
      <c r="B122" s="43">
        <v>150</v>
      </c>
      <c r="C122" s="45">
        <v>357</v>
      </c>
      <c r="D122" s="29">
        <v>50</v>
      </c>
      <c r="E122" s="37">
        <v>119</v>
      </c>
    </row>
    <row r="123" spans="1:5" ht="14.25" customHeight="1" x14ac:dyDescent="0.25">
      <c r="A123" s="2" t="s">
        <v>35</v>
      </c>
      <c r="B123" s="43">
        <v>200</v>
      </c>
      <c r="C123" s="45">
        <v>344</v>
      </c>
      <c r="D123" s="29">
        <v>66</v>
      </c>
      <c r="E123" s="37">
        <v>115</v>
      </c>
    </row>
    <row r="124" spans="1:5" ht="14.25" customHeight="1" x14ac:dyDescent="0.25">
      <c r="A124" s="2" t="s">
        <v>345</v>
      </c>
      <c r="B124" s="43">
        <v>150</v>
      </c>
      <c r="C124" s="45">
        <v>330</v>
      </c>
      <c r="D124" s="29">
        <v>50</v>
      </c>
      <c r="E124" s="37">
        <v>110</v>
      </c>
    </row>
    <row r="125" spans="1:5" ht="14.25" customHeight="1" x14ac:dyDescent="0.25">
      <c r="A125" s="2" t="s">
        <v>341</v>
      </c>
      <c r="B125" s="43">
        <v>150</v>
      </c>
      <c r="C125" s="45">
        <v>300</v>
      </c>
      <c r="D125" s="29">
        <v>50</v>
      </c>
      <c r="E125" s="37">
        <v>100</v>
      </c>
    </row>
    <row r="126" spans="1:5" ht="14.25" customHeight="1" x14ac:dyDescent="0.25">
      <c r="A126" s="2" t="s">
        <v>344</v>
      </c>
      <c r="B126" s="43">
        <v>150</v>
      </c>
      <c r="C126" s="45">
        <v>262</v>
      </c>
      <c r="D126" s="29">
        <v>50</v>
      </c>
      <c r="E126" s="37">
        <v>87</v>
      </c>
    </row>
    <row r="127" spans="1:5" x14ac:dyDescent="0.25">
      <c r="A127" s="40" t="s">
        <v>343</v>
      </c>
      <c r="B127" s="43">
        <v>150</v>
      </c>
      <c r="C127" s="45">
        <v>193</v>
      </c>
      <c r="D127" s="29">
        <v>50</v>
      </c>
      <c r="E127" s="37">
        <v>64</v>
      </c>
    </row>
    <row r="128" spans="1:5" ht="15.75" thickBot="1" x14ac:dyDescent="0.3">
      <c r="A128" s="4"/>
      <c r="B128" s="34"/>
      <c r="C128" s="35"/>
      <c r="D128" s="30"/>
      <c r="E128" s="38"/>
    </row>
  </sheetData>
  <mergeCells count="23">
    <mergeCell ref="A36:I36"/>
    <mergeCell ref="A15:I15"/>
    <mergeCell ref="A2:I2"/>
    <mergeCell ref="A3:I4"/>
    <mergeCell ref="A6:I6"/>
    <mergeCell ref="A7:I8"/>
    <mergeCell ref="A10:I10"/>
    <mergeCell ref="A99:I100"/>
    <mergeCell ref="A16:I16"/>
    <mergeCell ref="A18:I20"/>
    <mergeCell ref="A22:I24"/>
    <mergeCell ref="A26:I26"/>
    <mergeCell ref="A30:I31"/>
    <mergeCell ref="A38:I38"/>
    <mergeCell ref="A40:I40"/>
    <mergeCell ref="A41:I42"/>
    <mergeCell ref="A69:I69"/>
    <mergeCell ref="A70:I71"/>
    <mergeCell ref="A98:I98"/>
    <mergeCell ref="A32:I32"/>
    <mergeCell ref="A33:I33"/>
    <mergeCell ref="A34:I34"/>
    <mergeCell ref="A35:I35"/>
  </mergeCells>
  <pageMargins left="0.7" right="0.7" top="0.75" bottom="0.75" header="0.3" footer="0.3"/>
  <pageSetup scale="46" fitToHeight="2" orientation="landscape" horizontalDpi="360" verticalDpi="360" r:id="rId1"/>
  <rowBreaks count="2" manualBreakCount="2">
    <brk id="39" max="8" man="1"/>
    <brk id="97" max="8" man="1"/>
  </rowBreaks>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11CA0-06E1-41A9-B9CA-4859DEA1B32F}">
  <dimension ref="A1:S31"/>
  <sheetViews>
    <sheetView workbookViewId="0"/>
  </sheetViews>
  <sheetFormatPr defaultColWidth="8.85546875" defaultRowHeight="15" x14ac:dyDescent="0.25"/>
  <cols>
    <col min="1" max="1" width="9.28515625" customWidth="1"/>
  </cols>
  <sheetData>
    <row r="1" spans="1:1" x14ac:dyDescent="0.25">
      <c r="A1" t="s">
        <v>260</v>
      </c>
    </row>
    <row r="3" spans="1:1" x14ac:dyDescent="0.25">
      <c r="A3" t="s">
        <v>261</v>
      </c>
    </row>
    <row r="4" spans="1:1" x14ac:dyDescent="0.25">
      <c r="A4" t="s">
        <v>268</v>
      </c>
    </row>
    <row r="5" spans="1:1" x14ac:dyDescent="0.25">
      <c r="A5" t="s">
        <v>262</v>
      </c>
    </row>
    <row r="6" spans="1:1" x14ac:dyDescent="0.25">
      <c r="A6" t="s">
        <v>263</v>
      </c>
    </row>
    <row r="7" spans="1:1" x14ac:dyDescent="0.25">
      <c r="A7" t="s">
        <v>264</v>
      </c>
    </row>
    <row r="9" spans="1:1" x14ac:dyDescent="0.25">
      <c r="A9" t="s">
        <v>265</v>
      </c>
    </row>
    <row r="11" spans="1:1" x14ac:dyDescent="0.25">
      <c r="A11" t="s">
        <v>266</v>
      </c>
    </row>
    <row r="13" spans="1:1" x14ac:dyDescent="0.25">
      <c r="A13" t="s">
        <v>267</v>
      </c>
    </row>
    <row r="15" spans="1:1" x14ac:dyDescent="0.25">
      <c r="A15" t="s">
        <v>269</v>
      </c>
    </row>
    <row r="16" spans="1:1" x14ac:dyDescent="0.25">
      <c r="A16" t="s">
        <v>270</v>
      </c>
    </row>
    <row r="17" spans="1:19" x14ac:dyDescent="0.25">
      <c r="A17" t="s">
        <v>271</v>
      </c>
    </row>
    <row r="18" spans="1:19" x14ac:dyDescent="0.25">
      <c r="A18" t="s">
        <v>272</v>
      </c>
    </row>
    <row r="20" spans="1:19" x14ac:dyDescent="0.25">
      <c r="A20" t="s">
        <v>273</v>
      </c>
    </row>
    <row r="21" spans="1:19" x14ac:dyDescent="0.25">
      <c r="A21" t="s">
        <v>274</v>
      </c>
    </row>
    <row r="22" spans="1:19" x14ac:dyDescent="0.25">
      <c r="A22" t="s">
        <v>275</v>
      </c>
    </row>
    <row r="23" spans="1:19" x14ac:dyDescent="0.25">
      <c r="A23" t="s">
        <v>276</v>
      </c>
    </row>
    <row r="25" spans="1:19" x14ac:dyDescent="0.25">
      <c r="A25" t="s">
        <v>9</v>
      </c>
    </row>
    <row r="26" spans="1:19" ht="15.75" thickBot="1" x14ac:dyDescent="0.3"/>
    <row r="27" spans="1:19" ht="15.75" thickBot="1" x14ac:dyDescent="0.3">
      <c r="B27" s="391" t="s">
        <v>277</v>
      </c>
      <c r="C27" s="392"/>
      <c r="D27" s="393"/>
      <c r="E27" s="391" t="s">
        <v>281</v>
      </c>
      <c r="F27" s="392"/>
      <c r="G27" s="393"/>
      <c r="H27" s="391" t="s">
        <v>282</v>
      </c>
      <c r="I27" s="392"/>
      <c r="J27" s="393"/>
      <c r="K27" s="391" t="s">
        <v>83</v>
      </c>
      <c r="L27" s="392"/>
      <c r="M27" s="393"/>
      <c r="N27" s="391" t="s">
        <v>87</v>
      </c>
      <c r="O27" s="392"/>
      <c r="P27" s="393"/>
      <c r="Q27" s="391" t="s">
        <v>89</v>
      </c>
      <c r="R27" s="392"/>
      <c r="S27" s="393"/>
    </row>
    <row r="28" spans="1:19" ht="15.75" thickBot="1" x14ac:dyDescent="0.3">
      <c r="B28" s="208" t="s">
        <v>278</v>
      </c>
      <c r="C28" s="209" t="s">
        <v>279</v>
      </c>
      <c r="D28" s="210" t="s">
        <v>280</v>
      </c>
      <c r="E28" s="208" t="s">
        <v>278</v>
      </c>
      <c r="F28" s="209" t="s">
        <v>279</v>
      </c>
      <c r="G28" s="210" t="s">
        <v>280</v>
      </c>
      <c r="H28" s="208" t="s">
        <v>278</v>
      </c>
      <c r="I28" s="209" t="s">
        <v>279</v>
      </c>
      <c r="J28" s="210" t="s">
        <v>280</v>
      </c>
      <c r="K28" s="208" t="s">
        <v>278</v>
      </c>
      <c r="L28" s="209" t="s">
        <v>279</v>
      </c>
      <c r="M28" s="210" t="s">
        <v>280</v>
      </c>
      <c r="N28" s="208" t="s">
        <v>278</v>
      </c>
      <c r="O28" s="209" t="s">
        <v>279</v>
      </c>
      <c r="P28" s="210" t="s">
        <v>280</v>
      </c>
      <c r="Q28" s="208" t="s">
        <v>278</v>
      </c>
      <c r="R28" s="209" t="s">
        <v>279</v>
      </c>
      <c r="S28" s="210" t="s">
        <v>280</v>
      </c>
    </row>
    <row r="29" spans="1:19" ht="15.75" thickBot="1" x14ac:dyDescent="0.3">
      <c r="B29" s="205">
        <v>3</v>
      </c>
      <c r="C29" s="206">
        <v>1</v>
      </c>
      <c r="D29" s="207">
        <v>6</v>
      </c>
      <c r="E29" s="205">
        <v>6</v>
      </c>
      <c r="F29" s="206">
        <v>2</v>
      </c>
      <c r="G29" s="207">
        <v>12</v>
      </c>
      <c r="H29" s="205">
        <v>3</v>
      </c>
      <c r="I29" s="206">
        <v>1</v>
      </c>
      <c r="J29" s="207">
        <v>6</v>
      </c>
      <c r="K29" s="205">
        <v>6</v>
      </c>
      <c r="L29" s="206">
        <v>2</v>
      </c>
      <c r="M29" s="207">
        <v>12</v>
      </c>
      <c r="N29" s="205">
        <v>3</v>
      </c>
      <c r="O29" s="206">
        <v>1</v>
      </c>
      <c r="P29" s="207">
        <v>6</v>
      </c>
      <c r="Q29" s="205">
        <v>6</v>
      </c>
      <c r="R29" s="206">
        <v>3</v>
      </c>
      <c r="S29" s="207">
        <v>12</v>
      </c>
    </row>
    <row r="30" spans="1:19" ht="15.75" thickBot="1" x14ac:dyDescent="0.3">
      <c r="A30" t="s">
        <v>9</v>
      </c>
    </row>
    <row r="31" spans="1:19" ht="15.75" thickBot="1" x14ac:dyDescent="0.3">
      <c r="N31" s="394" t="s">
        <v>283</v>
      </c>
      <c r="O31" s="395"/>
      <c r="P31" s="395"/>
      <c r="Q31" s="211">
        <f>SUM(B29,E29,H29,K29,N29,Q29)</f>
        <v>27</v>
      </c>
      <c r="R31" s="211">
        <f>SUM(C29,F29,I29,L29,O29,R29)</f>
        <v>10</v>
      </c>
      <c r="S31" s="211">
        <f>SUM(D29,G29,J29,M29,P29,S29)</f>
        <v>54</v>
      </c>
    </row>
  </sheetData>
  <mergeCells count="7">
    <mergeCell ref="Q27:S27"/>
    <mergeCell ref="N31:P31"/>
    <mergeCell ref="B27:D27"/>
    <mergeCell ref="E27:G27"/>
    <mergeCell ref="H27:J27"/>
    <mergeCell ref="K27:M27"/>
    <mergeCell ref="N27:P27"/>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584E0BD-2467-4CDB-8562-86AD4CBA2C9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 Raw revamp 1.1</vt:lpstr>
      <vt:lpstr>Single Application Longevity</vt:lpstr>
      <vt:lpstr>Extended Intervals - Key</vt:lpstr>
      <vt:lpstr>'Single Application Longevity'!Print_Area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Adam Kerin</cp:lastModifiedBy>
  <cp:lastPrinted>2026-03-20T20:21:11Z</cp:lastPrinted>
  <dcterms:created xsi:type="dcterms:W3CDTF">2017-09-16T07:37:30Z</dcterms:created>
  <dcterms:modified xsi:type="dcterms:W3CDTF">2026-10-09T00:07:40Z</dcterms:modified>
</cp:coreProperties>
</file>